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verdale.sharepoint.com/Shared Documents/Harvest Share &amp; Markets/CSA - Harvest Share/Weekly Points Lists/"/>
    </mc:Choice>
  </mc:AlternateContent>
  <xr:revisionPtr revIDLastSave="7222" documentId="11_62175BE0CEA8FC8AA86596F16D9DE65504E7D890" xr6:coauthVersionLast="46" xr6:coauthVersionMax="46" xr10:uidLastSave="{D6651C1A-846E-2E4C-ABE7-476EC3C8BDCC}"/>
  <bookViews>
    <workbookView xWindow="1360" yWindow="1620" windowWidth="36580" windowHeight="19440" tabRatio="795" xr2:uid="{00000000-000D-0000-FFFF-FFFF00000000}"/>
  </bookViews>
  <sheets>
    <sheet name="Master List" sheetId="1" r:id="rId1"/>
    <sheet name="Cash products" sheetId="26" r:id="rId2"/>
    <sheet name="Inventory Cash Out" sheetId="27" r:id="rId3"/>
    <sheet name="Hillsburgh (2)" sheetId="25" r:id="rId4"/>
    <sheet name="To Harvest" sheetId="7" r:id="rId5"/>
    <sheet name="To Donate" sheetId="24" r:id="rId6"/>
    <sheet name="Donation Tracking" sheetId="23" r:id="rId7"/>
    <sheet name="Carrot Fest" sheetId="18" r:id="rId8"/>
    <sheet name="Cash Inventory" sheetId="15" r:id="rId9"/>
    <sheet name="Products Order" sheetId="19" r:id="rId10"/>
  </sheets>
  <definedNames>
    <definedName name="_xlnm.Print_Titles" localSheetId="7">'Carrot Fest'!$1:$1</definedName>
    <definedName name="_xlnm.Print_Titles" localSheetId="1">'Cash products'!$1:$1</definedName>
    <definedName name="_xlnm.Print_Titles" localSheetId="3">'Hillsburgh (2)'!$1:$1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9" i="1" l="1"/>
  <c r="BI2" i="1"/>
  <c r="BH2" i="1" s="1"/>
  <c r="BG2" i="1" s="1"/>
  <c r="BF2" i="1" s="1"/>
  <c r="BE2" i="1" s="1"/>
  <c r="BD2" i="1" s="1"/>
  <c r="BC2" i="1" s="1"/>
  <c r="BB2" i="1" s="1"/>
  <c r="BA2" i="1" s="1"/>
  <c r="AZ2" i="1" s="1"/>
  <c r="AY2" i="1" s="1"/>
  <c r="AX2" i="1" s="1"/>
  <c r="AW2" i="1" s="1"/>
  <c r="AV2" i="1" s="1"/>
  <c r="AU2" i="1" s="1"/>
  <c r="AT2" i="1" s="1"/>
  <c r="AS2" i="1" s="1"/>
  <c r="AR2" i="1" s="1"/>
  <c r="AQ2" i="1" s="1"/>
  <c r="AP2" i="1" s="1"/>
  <c r="AO2" i="1" s="1"/>
  <c r="AN2" i="1" s="1"/>
  <c r="AM2" i="1" s="1"/>
  <c r="AL2" i="1" s="1"/>
  <c r="AK2" i="1" s="1"/>
  <c r="AJ2" i="1" s="1"/>
  <c r="AI2" i="1" s="1"/>
  <c r="AH2" i="1" s="1"/>
  <c r="AG2" i="1" s="1"/>
  <c r="AF2" i="1" s="1"/>
  <c r="AE2" i="1" s="1"/>
  <c r="BJ2" i="1"/>
  <c r="F46" i="26" l="1"/>
  <c r="G46" i="26"/>
  <c r="I46" i="26" s="1"/>
  <c r="F47" i="26"/>
  <c r="G47" i="26"/>
  <c r="I47" i="26" s="1"/>
  <c r="F48" i="26"/>
  <c r="G48" i="26"/>
  <c r="I48" i="26" s="1"/>
  <c r="G55" i="26"/>
  <c r="I55" i="26" s="1"/>
  <c r="F55" i="26"/>
  <c r="G54" i="26"/>
  <c r="I54" i="26" s="1"/>
  <c r="F54" i="26"/>
  <c r="G53" i="26"/>
  <c r="I53" i="26" s="1"/>
  <c r="F53" i="26"/>
  <c r="F45" i="26"/>
  <c r="G45" i="26" s="1"/>
  <c r="I45" i="26" s="1"/>
  <c r="F44" i="26"/>
  <c r="G44" i="26" s="1"/>
  <c r="I44" i="26" s="1"/>
  <c r="F43" i="26"/>
  <c r="G43" i="26" s="1"/>
  <c r="I43" i="26" s="1"/>
  <c r="F28" i="26" l="1"/>
  <c r="G28" i="26" s="1"/>
  <c r="I28" i="26" s="1"/>
  <c r="S473" i="1" l="1"/>
  <c r="F473" i="1"/>
  <c r="G473" i="1" s="1"/>
  <c r="H473" i="1" s="1"/>
  <c r="S511" i="1"/>
  <c r="F511" i="1"/>
  <c r="G511" i="1" s="1"/>
  <c r="H511" i="1" s="1"/>
  <c r="S510" i="1"/>
  <c r="F510" i="1"/>
  <c r="G510" i="1" s="1"/>
  <c r="H510" i="1" s="1"/>
  <c r="S518" i="1"/>
  <c r="F518" i="1"/>
  <c r="G518" i="1" s="1"/>
  <c r="H518" i="1" s="1"/>
  <c r="S517" i="1"/>
  <c r="F517" i="1"/>
  <c r="G517" i="1" s="1"/>
  <c r="O517" i="1" s="1"/>
  <c r="P517" i="1" s="1"/>
  <c r="S475" i="1"/>
  <c r="F475" i="1"/>
  <c r="G475" i="1" s="1"/>
  <c r="O475" i="1" s="1"/>
  <c r="P475" i="1" s="1"/>
  <c r="O510" i="1" l="1"/>
  <c r="P510" i="1" s="1"/>
  <c r="Q510" i="1" s="1"/>
  <c r="R510" i="1" s="1"/>
  <c r="O518" i="1"/>
  <c r="P518" i="1" s="1"/>
  <c r="Q518" i="1" s="1"/>
  <c r="R518" i="1" s="1"/>
  <c r="O511" i="1"/>
  <c r="P511" i="1" s="1"/>
  <c r="T511" i="1" s="1"/>
  <c r="O473" i="1"/>
  <c r="P473" i="1" s="1"/>
  <c r="J473" i="1"/>
  <c r="K473" i="1" s="1"/>
  <c r="L473" i="1" s="1"/>
  <c r="I473" i="1"/>
  <c r="Q511" i="1"/>
  <c r="R511" i="1" s="1"/>
  <c r="I511" i="1"/>
  <c r="J511" i="1"/>
  <c r="K511" i="1" s="1"/>
  <c r="L511" i="1" s="1"/>
  <c r="T510" i="1"/>
  <c r="I510" i="1"/>
  <c r="J510" i="1"/>
  <c r="K510" i="1" s="1"/>
  <c r="L510" i="1" s="1"/>
  <c r="I518" i="1"/>
  <c r="J518" i="1"/>
  <c r="K518" i="1" s="1"/>
  <c r="L518" i="1" s="1"/>
  <c r="T517" i="1"/>
  <c r="Q517" i="1"/>
  <c r="R517" i="1" s="1"/>
  <c r="Q475" i="1"/>
  <c r="R475" i="1" s="1"/>
  <c r="T475" i="1"/>
  <c r="H475" i="1"/>
  <c r="H517" i="1"/>
  <c r="S516" i="1"/>
  <c r="F516" i="1"/>
  <c r="G516" i="1" s="1"/>
  <c r="O516" i="1" s="1"/>
  <c r="P516" i="1" s="1"/>
  <c r="T518" i="1" l="1"/>
  <c r="Q473" i="1"/>
  <c r="R473" i="1" s="1"/>
  <c r="T473" i="1"/>
  <c r="J517" i="1"/>
  <c r="K517" i="1" s="1"/>
  <c r="L517" i="1" s="1"/>
  <c r="I517" i="1"/>
  <c r="J475" i="1"/>
  <c r="K475" i="1" s="1"/>
  <c r="L475" i="1" s="1"/>
  <c r="I475" i="1"/>
  <c r="T516" i="1"/>
  <c r="Q516" i="1"/>
  <c r="R516" i="1" s="1"/>
  <c r="H516" i="1"/>
  <c r="S391" i="1"/>
  <c r="F391" i="1"/>
  <c r="G391" i="1" s="1"/>
  <c r="H391" i="1" s="1"/>
  <c r="O391" i="1" l="1"/>
  <c r="P391" i="1" s="1"/>
  <c r="Q391" i="1" s="1"/>
  <c r="R391" i="1" s="1"/>
  <c r="J516" i="1"/>
  <c r="K516" i="1" s="1"/>
  <c r="L516" i="1" s="1"/>
  <c r="I516" i="1"/>
  <c r="J391" i="1"/>
  <c r="K391" i="1" s="1"/>
  <c r="L391" i="1" s="1"/>
  <c r="I391" i="1"/>
  <c r="F325" i="1"/>
  <c r="G325" i="1" s="1"/>
  <c r="H325" i="1" s="1"/>
  <c r="S325" i="1"/>
  <c r="BP391" i="1" l="1"/>
  <c r="T391" i="1"/>
  <c r="J325" i="1"/>
  <c r="K325" i="1" s="1"/>
  <c r="L325" i="1" s="1"/>
  <c r="I325" i="1"/>
  <c r="O325" i="1"/>
  <c r="P325" i="1" s="1"/>
  <c r="BP325" i="1" s="1"/>
  <c r="S117" i="1"/>
  <c r="F117" i="1"/>
  <c r="G117" i="1" s="1"/>
  <c r="H117" i="1" s="1"/>
  <c r="S106" i="1"/>
  <c r="F106" i="1"/>
  <c r="G106" i="1" s="1"/>
  <c r="O106" i="1" s="1"/>
  <c r="P106" i="1" s="1"/>
  <c r="S233" i="1"/>
  <c r="F233" i="1"/>
  <c r="G233" i="1" s="1"/>
  <c r="O233" i="1" s="1"/>
  <c r="P233" i="1" s="1"/>
  <c r="Q325" i="1" l="1"/>
  <c r="R325" i="1" s="1"/>
  <c r="T325" i="1"/>
  <c r="O117" i="1"/>
  <c r="P117" i="1" s="1"/>
  <c r="Q117" i="1" s="1"/>
  <c r="R117" i="1" s="1"/>
  <c r="I117" i="1"/>
  <c r="J117" i="1"/>
  <c r="K117" i="1" s="1"/>
  <c r="L117" i="1" s="1"/>
  <c r="BP106" i="1"/>
  <c r="Q106" i="1"/>
  <c r="R106" i="1" s="1"/>
  <c r="T106" i="1"/>
  <c r="H106" i="1"/>
  <c r="BP233" i="1"/>
  <c r="Q233" i="1"/>
  <c r="R233" i="1" s="1"/>
  <c r="T233" i="1"/>
  <c r="H233" i="1"/>
  <c r="J233" i="1" s="1"/>
  <c r="K233" i="1" s="1"/>
  <c r="L233" i="1" s="1"/>
  <c r="F348" i="1"/>
  <c r="BP117" i="1" l="1"/>
  <c r="T117" i="1"/>
  <c r="J106" i="1"/>
  <c r="K106" i="1" s="1"/>
  <c r="L106" i="1" s="1"/>
  <c r="I106" i="1"/>
  <c r="S493" i="1"/>
  <c r="F493" i="1"/>
  <c r="G493" i="1" s="1"/>
  <c r="H493" i="1" s="1"/>
  <c r="S104" i="1"/>
  <c r="F104" i="1"/>
  <c r="G104" i="1" s="1"/>
  <c r="H104" i="1" s="1"/>
  <c r="I104" i="1" s="1"/>
  <c r="F29" i="26"/>
  <c r="G29" i="26" s="1"/>
  <c r="I29" i="26" s="1"/>
  <c r="S261" i="1"/>
  <c r="F261" i="1"/>
  <c r="G261" i="1" s="1"/>
  <c r="O261" i="1" s="1"/>
  <c r="P261" i="1" s="1"/>
  <c r="S271" i="1"/>
  <c r="F271" i="1"/>
  <c r="G271" i="1" s="1"/>
  <c r="O271" i="1" s="1"/>
  <c r="P271" i="1" s="1"/>
  <c r="O493" i="1" l="1"/>
  <c r="P493" i="1" s="1"/>
  <c r="T493" i="1" s="1"/>
  <c r="J493" i="1"/>
  <c r="K493" i="1" s="1"/>
  <c r="L493" i="1" s="1"/>
  <c r="I493" i="1"/>
  <c r="O104" i="1"/>
  <c r="P104" i="1" s="1"/>
  <c r="J104" i="1"/>
  <c r="K104" i="1" s="1"/>
  <c r="L104" i="1" s="1"/>
  <c r="T261" i="1"/>
  <c r="Q261" i="1"/>
  <c r="R261" i="1" s="1"/>
  <c r="T271" i="1"/>
  <c r="Q271" i="1"/>
  <c r="R271" i="1" s="1"/>
  <c r="BP271" i="1"/>
  <c r="H271" i="1"/>
  <c r="H261" i="1"/>
  <c r="S484" i="1"/>
  <c r="F484" i="1"/>
  <c r="G484" i="1" s="1"/>
  <c r="H484" i="1" s="1"/>
  <c r="S222" i="1"/>
  <c r="F222" i="1"/>
  <c r="G222" i="1" s="1"/>
  <c r="H222" i="1" s="1"/>
  <c r="S446" i="1"/>
  <c r="F446" i="1"/>
  <c r="G446" i="1" s="1"/>
  <c r="F382" i="1"/>
  <c r="G382" i="1" s="1"/>
  <c r="F389" i="1"/>
  <c r="G389" i="1" s="1"/>
  <c r="F390" i="1"/>
  <c r="G390" i="1" s="1"/>
  <c r="F393" i="1"/>
  <c r="G393" i="1" s="1"/>
  <c r="Q493" i="1" l="1"/>
  <c r="R493" i="1" s="1"/>
  <c r="Q104" i="1"/>
  <c r="R104" i="1" s="1"/>
  <c r="BP104" i="1"/>
  <c r="T104" i="1"/>
  <c r="J271" i="1"/>
  <c r="K271" i="1" s="1"/>
  <c r="L271" i="1" s="1"/>
  <c r="I271" i="1"/>
  <c r="J261" i="1"/>
  <c r="K261" i="1" s="1"/>
  <c r="L261" i="1" s="1"/>
  <c r="I261" i="1"/>
  <c r="J484" i="1"/>
  <c r="K484" i="1" s="1"/>
  <c r="L484" i="1" s="1"/>
  <c r="I484" i="1"/>
  <c r="O484" i="1"/>
  <c r="P484" i="1" s="1"/>
  <c r="O222" i="1"/>
  <c r="P222" i="1" s="1"/>
  <c r="J222" i="1"/>
  <c r="K222" i="1" s="1"/>
  <c r="L222" i="1" s="1"/>
  <c r="I222" i="1"/>
  <c r="O446" i="1"/>
  <c r="P446" i="1" s="1"/>
  <c r="H446" i="1"/>
  <c r="I446" i="1" s="1"/>
  <c r="S141" i="1"/>
  <c r="F141" i="1"/>
  <c r="G141" i="1" s="1"/>
  <c r="H141" i="1" s="1"/>
  <c r="BP484" i="1" l="1"/>
  <c r="T484" i="1"/>
  <c r="Q484" i="1"/>
  <c r="R484" i="1" s="1"/>
  <c r="Q222" i="1"/>
  <c r="R222" i="1" s="1"/>
  <c r="T222" i="1"/>
  <c r="J446" i="1"/>
  <c r="K446" i="1" s="1"/>
  <c r="L446" i="1" s="1"/>
  <c r="O141" i="1"/>
  <c r="P141" i="1" s="1"/>
  <c r="BP141" i="1" s="1"/>
  <c r="BP446" i="1"/>
  <c r="T446" i="1"/>
  <c r="Q446" i="1"/>
  <c r="R446" i="1" s="1"/>
  <c r="Q141" i="1"/>
  <c r="R141" i="1" s="1"/>
  <c r="I141" i="1"/>
  <c r="J141" i="1"/>
  <c r="K141" i="1" s="1"/>
  <c r="L141" i="1" s="1"/>
  <c r="T141" i="1" l="1"/>
  <c r="S495" i="1"/>
  <c r="F495" i="1"/>
  <c r="G495" i="1" s="1"/>
  <c r="O495" i="1" s="1"/>
  <c r="P495" i="1" s="1"/>
  <c r="S466" i="1"/>
  <c r="S467" i="1"/>
  <c r="S470" i="1"/>
  <c r="S471" i="1"/>
  <c r="S505" i="1"/>
  <c r="S506" i="1"/>
  <c r="S486" i="1"/>
  <c r="S507" i="1"/>
  <c r="S512" i="1"/>
  <c r="F486" i="1"/>
  <c r="G486" i="1" s="1"/>
  <c r="O486" i="1" l="1"/>
  <c r="P486" i="1" s="1"/>
  <c r="H486" i="1"/>
  <c r="Q495" i="1"/>
  <c r="R495" i="1" s="1"/>
  <c r="T495" i="1"/>
  <c r="H495" i="1"/>
  <c r="S50" i="1"/>
  <c r="F50" i="1"/>
  <c r="G50" i="1" s="1"/>
  <c r="H50" i="1" s="1"/>
  <c r="I486" i="1" l="1"/>
  <c r="J486" i="1"/>
  <c r="K486" i="1" s="1"/>
  <c r="L486" i="1" s="1"/>
  <c r="J495" i="1"/>
  <c r="K495" i="1" s="1"/>
  <c r="L495" i="1" s="1"/>
  <c r="I495" i="1"/>
  <c r="T486" i="1"/>
  <c r="Q486" i="1"/>
  <c r="R486" i="1" s="1"/>
  <c r="BP486" i="1"/>
  <c r="O50" i="1"/>
  <c r="P50" i="1" s="1"/>
  <c r="BP50" i="1" s="1"/>
  <c r="I50" i="1"/>
  <c r="J50" i="1"/>
  <c r="K50" i="1" s="1"/>
  <c r="L50" i="1" s="1"/>
  <c r="S288" i="1"/>
  <c r="F288" i="1"/>
  <c r="G288" i="1" s="1"/>
  <c r="H288" i="1" s="1"/>
  <c r="I288" i="1" s="1"/>
  <c r="S268" i="1"/>
  <c r="F268" i="1"/>
  <c r="G268" i="1" s="1"/>
  <c r="J288" i="1" l="1"/>
  <c r="K288" i="1" s="1"/>
  <c r="L288" i="1" s="1"/>
  <c r="Q50" i="1"/>
  <c r="R50" i="1" s="1"/>
  <c r="T50" i="1"/>
  <c r="O268" i="1"/>
  <c r="P268" i="1" s="1"/>
  <c r="H268" i="1"/>
  <c r="O288" i="1"/>
  <c r="P288" i="1" s="1"/>
  <c r="S375" i="1"/>
  <c r="F375" i="1"/>
  <c r="G375" i="1" s="1"/>
  <c r="H375" i="1" s="1"/>
  <c r="J268" i="1" l="1"/>
  <c r="K268" i="1" s="1"/>
  <c r="L268" i="1" s="1"/>
  <c r="I268" i="1"/>
  <c r="BP288" i="1"/>
  <c r="T288" i="1"/>
  <c r="Q288" i="1"/>
  <c r="R288" i="1" s="1"/>
  <c r="T268" i="1"/>
  <c r="Q268" i="1"/>
  <c r="R268" i="1" s="1"/>
  <c r="BP268" i="1"/>
  <c r="O375" i="1"/>
  <c r="P375" i="1" s="1"/>
  <c r="BP375" i="1" s="1"/>
  <c r="I375" i="1"/>
  <c r="J375" i="1"/>
  <c r="K375" i="1" s="1"/>
  <c r="L375" i="1" s="1"/>
  <c r="S317" i="1"/>
  <c r="S238" i="1"/>
  <c r="F238" i="1"/>
  <c r="G238" i="1" s="1"/>
  <c r="Q375" i="1" l="1"/>
  <c r="R375" i="1" s="1"/>
  <c r="T375" i="1"/>
  <c r="H238" i="1"/>
  <c r="I238" i="1" s="1"/>
  <c r="O238" i="1"/>
  <c r="P238" i="1" s="1"/>
  <c r="Q238" i="1" s="1"/>
  <c r="R238" i="1" s="1"/>
  <c r="J238" i="1"/>
  <c r="K238" i="1" s="1"/>
  <c r="L238" i="1" s="1"/>
  <c r="F317" i="1"/>
  <c r="G317" i="1" s="1"/>
  <c r="T238" i="1" l="1"/>
  <c r="H317" i="1"/>
  <c r="O317" i="1"/>
  <c r="P317" i="1" s="1"/>
  <c r="F52" i="26"/>
  <c r="G52" i="26" s="1"/>
  <c r="I52" i="26" s="1"/>
  <c r="F56" i="26"/>
  <c r="G56" i="26" s="1"/>
  <c r="I56" i="26" s="1"/>
  <c r="F57" i="26"/>
  <c r="G57" i="26" s="1"/>
  <c r="I57" i="26" s="1"/>
  <c r="F58" i="26"/>
  <c r="G58" i="26" s="1"/>
  <c r="I58" i="26" s="1"/>
  <c r="F59" i="26"/>
  <c r="G59" i="26" s="1"/>
  <c r="I59" i="26" s="1"/>
  <c r="F60" i="26"/>
  <c r="G60" i="26" s="1"/>
  <c r="I60" i="26" s="1"/>
  <c r="F61" i="26"/>
  <c r="G61" i="26" s="1"/>
  <c r="I61" i="26" s="1"/>
  <c r="F62" i="26"/>
  <c r="G62" i="26" s="1"/>
  <c r="I62" i="26" s="1"/>
  <c r="F63" i="26"/>
  <c r="G63" i="26" s="1"/>
  <c r="I63" i="26" s="1"/>
  <c r="F40" i="26"/>
  <c r="G40" i="26" s="1"/>
  <c r="I40" i="26" s="1"/>
  <c r="F41" i="26"/>
  <c r="G41" i="26" s="1"/>
  <c r="I41" i="26" s="1"/>
  <c r="F42" i="26"/>
  <c r="G42" i="26" s="1"/>
  <c r="I42" i="26" s="1"/>
  <c r="F49" i="26"/>
  <c r="G49" i="26" s="1"/>
  <c r="I49" i="26" s="1"/>
  <c r="F50" i="26"/>
  <c r="G50" i="26" s="1"/>
  <c r="I50" i="26" s="1"/>
  <c r="F51" i="26"/>
  <c r="G51" i="26" s="1"/>
  <c r="I51" i="26" s="1"/>
  <c r="F7" i="26"/>
  <c r="G7" i="26" s="1"/>
  <c r="I7" i="26" s="1"/>
  <c r="F8" i="26"/>
  <c r="G8" i="26" s="1"/>
  <c r="I8" i="26" s="1"/>
  <c r="J317" i="1" l="1"/>
  <c r="K317" i="1" s="1"/>
  <c r="L317" i="1" s="1"/>
  <c r="I317" i="1"/>
  <c r="BP317" i="1"/>
  <c r="T317" i="1"/>
  <c r="Q317" i="1"/>
  <c r="R317" i="1" s="1"/>
  <c r="S178" i="1"/>
  <c r="F178" i="1" l="1"/>
  <c r="S142" i="1"/>
  <c r="S156" i="1"/>
  <c r="S144" i="1"/>
  <c r="F142" i="1"/>
  <c r="G142" i="1" s="1"/>
  <c r="F144" i="1"/>
  <c r="G144" i="1" s="1"/>
  <c r="H144" i="1" s="1"/>
  <c r="G178" i="1" l="1"/>
  <c r="O142" i="1"/>
  <c r="P142" i="1" s="1"/>
  <c r="BP142" i="1" s="1"/>
  <c r="H142" i="1"/>
  <c r="J144" i="1"/>
  <c r="K144" i="1" s="1"/>
  <c r="L144" i="1" s="1"/>
  <c r="I144" i="1"/>
  <c r="O144" i="1"/>
  <c r="P144" i="1" s="1"/>
  <c r="BP144" i="1" s="1"/>
  <c r="F376" i="1"/>
  <c r="G376" i="1" s="1"/>
  <c r="H376" i="1" s="1"/>
  <c r="F44" i="1"/>
  <c r="H178" i="1" l="1"/>
  <c r="J178" i="1" s="1"/>
  <c r="K178" i="1" s="1"/>
  <c r="L178" i="1" s="1"/>
  <c r="O178" i="1"/>
  <c r="P178" i="1" s="1"/>
  <c r="I142" i="1"/>
  <c r="J142" i="1"/>
  <c r="K142" i="1" s="1"/>
  <c r="L142" i="1" s="1"/>
  <c r="T144" i="1"/>
  <c r="Q144" i="1"/>
  <c r="R144" i="1" s="1"/>
  <c r="T142" i="1"/>
  <c r="Q142" i="1"/>
  <c r="R142" i="1" s="1"/>
  <c r="J376" i="1"/>
  <c r="K376" i="1" s="1"/>
  <c r="L376" i="1" s="1"/>
  <c r="I376" i="1"/>
  <c r="O376" i="1"/>
  <c r="P376" i="1" s="1"/>
  <c r="F32" i="26"/>
  <c r="G32" i="26" s="1"/>
  <c r="I32" i="26" s="1"/>
  <c r="Q178" i="1" l="1"/>
  <c r="R178" i="1" s="1"/>
  <c r="T178" i="1"/>
  <c r="BP178" i="1"/>
  <c r="BP376" i="1"/>
  <c r="T376" i="1"/>
  <c r="Q376" i="1"/>
  <c r="R376" i="1" s="1"/>
  <c r="S227" i="1"/>
  <c r="F227" i="1"/>
  <c r="G227" i="1" s="1"/>
  <c r="H227" i="1" s="1"/>
  <c r="J227" i="1" s="1"/>
  <c r="K227" i="1" s="1"/>
  <c r="L227" i="1" s="1"/>
  <c r="S191" i="1"/>
  <c r="S192" i="1"/>
  <c r="S193" i="1"/>
  <c r="S196" i="1"/>
  <c r="F193" i="1"/>
  <c r="G193" i="1" s="1"/>
  <c r="H193" i="1" s="1"/>
  <c r="I227" i="1" l="1"/>
  <c r="O227" i="1"/>
  <c r="P227" i="1" s="1"/>
  <c r="O193" i="1"/>
  <c r="P193" i="1" s="1"/>
  <c r="BP193" i="1" s="1"/>
  <c r="I193" i="1"/>
  <c r="J193" i="1"/>
  <c r="K193" i="1" s="1"/>
  <c r="L193" i="1" s="1"/>
  <c r="T193" i="1" l="1"/>
  <c r="Q193" i="1"/>
  <c r="R193" i="1" s="1"/>
  <c r="Q227" i="1"/>
  <c r="R227" i="1" s="1"/>
  <c r="T227" i="1"/>
  <c r="F17" i="26"/>
  <c r="G17" i="26" s="1"/>
  <c r="I17" i="26" s="1"/>
  <c r="F83" i="26"/>
  <c r="G83" i="26" s="1"/>
  <c r="I83" i="26" s="1"/>
  <c r="F34" i="26"/>
  <c r="F35" i="26"/>
  <c r="F36" i="26"/>
  <c r="F37" i="26"/>
  <c r="F66" i="26"/>
  <c r="F67" i="26"/>
  <c r="F68" i="26"/>
  <c r="F69" i="26"/>
  <c r="F70" i="26"/>
  <c r="F71" i="26"/>
  <c r="F72" i="26"/>
  <c r="F73" i="26"/>
  <c r="F74" i="26"/>
  <c r="F16" i="26"/>
  <c r="G16" i="26" s="1"/>
  <c r="I16" i="26" s="1"/>
  <c r="F15" i="26"/>
  <c r="G15" i="26" s="1"/>
  <c r="I15" i="26" s="1"/>
  <c r="F14" i="26"/>
  <c r="G14" i="26" s="1"/>
  <c r="I14" i="26" s="1"/>
  <c r="F9" i="26" l="1"/>
  <c r="G9" i="26" s="1"/>
  <c r="I9" i="26" s="1"/>
  <c r="F10" i="26"/>
  <c r="G10" i="26" s="1"/>
  <c r="I10" i="26" s="1"/>
  <c r="F4" i="26"/>
  <c r="G4" i="26" s="1"/>
  <c r="I4" i="26" s="1"/>
  <c r="F11" i="26"/>
  <c r="G11" i="26" s="1"/>
  <c r="I11" i="26" s="1"/>
  <c r="F38" i="26"/>
  <c r="G38" i="26" s="1"/>
  <c r="I38" i="26" s="1"/>
  <c r="F12" i="26"/>
  <c r="G12" i="26" s="1"/>
  <c r="I12" i="26" s="1"/>
  <c r="F13" i="26"/>
  <c r="G13" i="26" s="1"/>
  <c r="I13" i="26" s="1"/>
  <c r="S119" i="1" l="1"/>
  <c r="F119" i="1"/>
  <c r="G119" i="1" s="1"/>
  <c r="H119" i="1" s="1"/>
  <c r="S230" i="1"/>
  <c r="F230" i="1"/>
  <c r="G230" i="1" s="1"/>
  <c r="O119" i="1" l="1"/>
  <c r="P119" i="1" s="1"/>
  <c r="BP119" i="1" s="1"/>
  <c r="I119" i="1"/>
  <c r="J119" i="1"/>
  <c r="K119" i="1" s="1"/>
  <c r="L119" i="1" s="1"/>
  <c r="H230" i="1"/>
  <c r="I230" i="1" s="1"/>
  <c r="O230" i="1"/>
  <c r="P230" i="1" s="1"/>
  <c r="J230" i="1"/>
  <c r="K230" i="1" s="1"/>
  <c r="L230" i="1" s="1"/>
  <c r="F71" i="1"/>
  <c r="G71" i="1" s="1"/>
  <c r="H71" i="1" s="1"/>
  <c r="S71" i="1"/>
  <c r="S61" i="1"/>
  <c r="F61" i="1"/>
  <c r="G61" i="1" s="1"/>
  <c r="H61" i="1" s="1"/>
  <c r="Q119" i="1" l="1"/>
  <c r="R119" i="1" s="1"/>
  <c r="T119" i="1"/>
  <c r="Q230" i="1"/>
  <c r="R230" i="1" s="1"/>
  <c r="T230" i="1"/>
  <c r="O71" i="1"/>
  <c r="P71" i="1" s="1"/>
  <c r="BP71" i="1" s="1"/>
  <c r="J71" i="1"/>
  <c r="K71" i="1" s="1"/>
  <c r="L71" i="1" s="1"/>
  <c r="I71" i="1"/>
  <c r="O61" i="1"/>
  <c r="P61" i="1" s="1"/>
  <c r="I61" i="1"/>
  <c r="J61" i="1"/>
  <c r="K61" i="1" s="1"/>
  <c r="L61" i="1" s="1"/>
  <c r="F85" i="26"/>
  <c r="G85" i="26" s="1"/>
  <c r="I85" i="26" s="1"/>
  <c r="Q71" i="1" l="1"/>
  <c r="R71" i="1" s="1"/>
  <c r="T71" i="1"/>
  <c r="Q61" i="1"/>
  <c r="R61" i="1" s="1"/>
  <c r="BP61" i="1"/>
  <c r="T61" i="1"/>
  <c r="S143" i="1"/>
  <c r="F143" i="1"/>
  <c r="G143" i="1" s="1"/>
  <c r="H143" i="1" s="1"/>
  <c r="S139" i="1"/>
  <c r="F139" i="1"/>
  <c r="G139" i="1" s="1"/>
  <c r="H139" i="1" s="1"/>
  <c r="O143" i="1" l="1"/>
  <c r="P143" i="1" s="1"/>
  <c r="BP143" i="1" s="1"/>
  <c r="O139" i="1"/>
  <c r="P139" i="1" s="1"/>
  <c r="BP139" i="1" s="1"/>
  <c r="Q143" i="1"/>
  <c r="R143" i="1" s="1"/>
  <c r="J143" i="1"/>
  <c r="K143" i="1" s="1"/>
  <c r="L143" i="1" s="1"/>
  <c r="I143" i="1"/>
  <c r="J139" i="1"/>
  <c r="K139" i="1" s="1"/>
  <c r="L139" i="1" s="1"/>
  <c r="I139" i="1"/>
  <c r="T143" i="1" l="1"/>
  <c r="T139" i="1"/>
  <c r="Q139" i="1"/>
  <c r="R139" i="1" s="1"/>
  <c r="S73" i="1" l="1"/>
  <c r="F73" i="1"/>
  <c r="G73" i="1" s="1"/>
  <c r="S489" i="1"/>
  <c r="F489" i="1"/>
  <c r="G489" i="1" s="1"/>
  <c r="H489" i="1" s="1"/>
  <c r="H73" i="1" l="1"/>
  <c r="O73" i="1"/>
  <c r="P73" i="1" s="1"/>
  <c r="BP73" i="1" s="1"/>
  <c r="O489" i="1"/>
  <c r="P489" i="1" s="1"/>
  <c r="T489" i="1" s="1"/>
  <c r="Q73" i="1"/>
  <c r="R73" i="1" s="1"/>
  <c r="BP489" i="1"/>
  <c r="J489" i="1"/>
  <c r="K489" i="1" s="1"/>
  <c r="L489" i="1" s="1"/>
  <c r="I489" i="1"/>
  <c r="S155" i="1"/>
  <c r="F155" i="1"/>
  <c r="G155" i="1" s="1"/>
  <c r="H155" i="1" s="1"/>
  <c r="S488" i="1"/>
  <c r="F488" i="1"/>
  <c r="G488" i="1" s="1"/>
  <c r="H488" i="1" s="1"/>
  <c r="Q489" i="1" l="1"/>
  <c r="R489" i="1" s="1"/>
  <c r="T73" i="1"/>
  <c r="J73" i="1"/>
  <c r="K73" i="1" s="1"/>
  <c r="L73" i="1" s="1"/>
  <c r="I73" i="1"/>
  <c r="O155" i="1"/>
  <c r="P155" i="1" s="1"/>
  <c r="T155" i="1" s="1"/>
  <c r="J155" i="1"/>
  <c r="K155" i="1" s="1"/>
  <c r="L155" i="1" s="1"/>
  <c r="I155" i="1"/>
  <c r="O488" i="1"/>
  <c r="P488" i="1" s="1"/>
  <c r="J488" i="1"/>
  <c r="K488" i="1" s="1"/>
  <c r="L488" i="1" s="1"/>
  <c r="I488" i="1"/>
  <c r="S251" i="1"/>
  <c r="BP488" i="1" l="1"/>
  <c r="T488" i="1"/>
  <c r="BP155" i="1"/>
  <c r="Q155" i="1"/>
  <c r="R155" i="1" s="1"/>
  <c r="Q488" i="1"/>
  <c r="R488" i="1" s="1"/>
  <c r="F22" i="26"/>
  <c r="G22" i="26" s="1"/>
  <c r="I22" i="26" s="1"/>
  <c r="F26" i="26"/>
  <c r="G26" i="26" s="1"/>
  <c r="I26" i="26" s="1"/>
  <c r="F23" i="26"/>
  <c r="G23" i="26" s="1"/>
  <c r="I23" i="26" s="1"/>
  <c r="F80" i="26"/>
  <c r="G80" i="26" s="1"/>
  <c r="I80" i="26" s="1"/>
  <c r="S393" i="1"/>
  <c r="H393" i="1"/>
  <c r="I393" i="1" s="1"/>
  <c r="S496" i="1"/>
  <c r="F496" i="1"/>
  <c r="G496" i="1" s="1"/>
  <c r="S250" i="1"/>
  <c r="H496" i="1" l="1"/>
  <c r="I496" i="1" s="1"/>
  <c r="O496" i="1"/>
  <c r="P496" i="1" s="1"/>
  <c r="O393" i="1"/>
  <c r="P393" i="1" s="1"/>
  <c r="BP393" i="1" s="1"/>
  <c r="J393" i="1"/>
  <c r="K393" i="1" s="1"/>
  <c r="L393" i="1" s="1"/>
  <c r="J496" i="1"/>
  <c r="K496" i="1" s="1"/>
  <c r="L496" i="1" s="1"/>
  <c r="S487" i="1"/>
  <c r="F487" i="1"/>
  <c r="G487" i="1" s="1"/>
  <c r="S500" i="1"/>
  <c r="F500" i="1"/>
  <c r="G500" i="1" s="1"/>
  <c r="Q496" i="1" l="1"/>
  <c r="R496" i="1" s="1"/>
  <c r="T496" i="1"/>
  <c r="BP496" i="1"/>
  <c r="Q393" i="1"/>
  <c r="R393" i="1" s="1"/>
  <c r="T393" i="1"/>
  <c r="O500" i="1"/>
  <c r="P500" i="1" s="1"/>
  <c r="H500" i="1"/>
  <c r="J500" i="1" s="1"/>
  <c r="K500" i="1" s="1"/>
  <c r="L500" i="1" s="1"/>
  <c r="H487" i="1"/>
  <c r="J487" i="1" s="1"/>
  <c r="K487" i="1" s="1"/>
  <c r="L487" i="1" s="1"/>
  <c r="O487" i="1"/>
  <c r="P487" i="1" s="1"/>
  <c r="T487" i="1" s="1"/>
  <c r="S161" i="1"/>
  <c r="F161" i="1"/>
  <c r="G161" i="1" s="1"/>
  <c r="H161" i="1" s="1"/>
  <c r="I161" i="1" s="1"/>
  <c r="BP500" i="1" l="1"/>
  <c r="T500" i="1"/>
  <c r="I500" i="1"/>
  <c r="Q500" i="1"/>
  <c r="R500" i="1" s="1"/>
  <c r="I487" i="1"/>
  <c r="BP487" i="1"/>
  <c r="Q487" i="1"/>
  <c r="R487" i="1" s="1"/>
  <c r="O161" i="1"/>
  <c r="P161" i="1" s="1"/>
  <c r="T161" i="1" s="1"/>
  <c r="J161" i="1"/>
  <c r="K161" i="1" s="1"/>
  <c r="L161" i="1" s="1"/>
  <c r="S266" i="1"/>
  <c r="F266" i="1"/>
  <c r="G266" i="1" s="1"/>
  <c r="BP161" i="1" l="1"/>
  <c r="Q161" i="1"/>
  <c r="R161" i="1" s="1"/>
  <c r="H266" i="1"/>
  <c r="O266" i="1"/>
  <c r="P266" i="1" s="1"/>
  <c r="T266" i="1" s="1"/>
  <c r="S383" i="1"/>
  <c r="F383" i="1"/>
  <c r="G383" i="1" s="1"/>
  <c r="H383" i="1" s="1"/>
  <c r="I383" i="1" s="1"/>
  <c r="S453" i="1"/>
  <c r="F453" i="1"/>
  <c r="G453" i="1" s="1"/>
  <c r="J266" i="1" l="1"/>
  <c r="K266" i="1" s="1"/>
  <c r="L266" i="1" s="1"/>
  <c r="I266" i="1"/>
  <c r="Q266" i="1"/>
  <c r="R266" i="1" s="1"/>
  <c r="BP266" i="1"/>
  <c r="O383" i="1"/>
  <c r="P383" i="1" s="1"/>
  <c r="BP383" i="1" s="1"/>
  <c r="J383" i="1"/>
  <c r="K383" i="1" s="1"/>
  <c r="L383" i="1" s="1"/>
  <c r="O453" i="1"/>
  <c r="P453" i="1" s="1"/>
  <c r="T453" i="1" s="1"/>
  <c r="H453" i="1"/>
  <c r="S438" i="1"/>
  <c r="F438" i="1"/>
  <c r="G438" i="1" s="1"/>
  <c r="H438" i="1" s="1"/>
  <c r="I438" i="1" s="1"/>
  <c r="S436" i="1"/>
  <c r="F436" i="1"/>
  <c r="G436" i="1" s="1"/>
  <c r="H436" i="1" s="1"/>
  <c r="I436" i="1" s="1"/>
  <c r="S312" i="1"/>
  <c r="S311" i="1"/>
  <c r="F312" i="1"/>
  <c r="G312" i="1" s="1"/>
  <c r="H312" i="1" s="1"/>
  <c r="F311" i="1"/>
  <c r="G311" i="1" s="1"/>
  <c r="H311" i="1" s="1"/>
  <c r="Q453" i="1" l="1"/>
  <c r="R453" i="1" s="1"/>
  <c r="T383" i="1"/>
  <c r="BP453" i="1"/>
  <c r="Q383" i="1"/>
  <c r="R383" i="1" s="1"/>
  <c r="I453" i="1"/>
  <c r="J453" i="1"/>
  <c r="K453" i="1" s="1"/>
  <c r="L453" i="1" s="1"/>
  <c r="O311" i="1"/>
  <c r="P311" i="1" s="1"/>
  <c r="T311" i="1" s="1"/>
  <c r="O436" i="1"/>
  <c r="P436" i="1" s="1"/>
  <c r="O438" i="1"/>
  <c r="P438" i="1" s="1"/>
  <c r="T438" i="1" s="1"/>
  <c r="J438" i="1"/>
  <c r="K438" i="1" s="1"/>
  <c r="L438" i="1" s="1"/>
  <c r="J436" i="1"/>
  <c r="K436" i="1" s="1"/>
  <c r="L436" i="1" s="1"/>
  <c r="O312" i="1"/>
  <c r="P312" i="1" s="1"/>
  <c r="BP312" i="1" s="1"/>
  <c r="J312" i="1"/>
  <c r="K312" i="1" s="1"/>
  <c r="L312" i="1" s="1"/>
  <c r="I312" i="1"/>
  <c r="I311" i="1"/>
  <c r="J311" i="1"/>
  <c r="K311" i="1" s="1"/>
  <c r="L311" i="1" s="1"/>
  <c r="S501" i="1"/>
  <c r="F501" i="1"/>
  <c r="G501" i="1" s="1"/>
  <c r="H501" i="1" s="1"/>
  <c r="S331" i="1"/>
  <c r="S330" i="1"/>
  <c r="S390" i="1"/>
  <c r="BP311" i="1" l="1"/>
  <c r="Q311" i="1"/>
  <c r="R311" i="1" s="1"/>
  <c r="Q438" i="1"/>
  <c r="R438" i="1" s="1"/>
  <c r="BP438" i="1"/>
  <c r="Q436" i="1"/>
  <c r="R436" i="1" s="1"/>
  <c r="BP436" i="1"/>
  <c r="T436" i="1"/>
  <c r="Q312" i="1"/>
  <c r="R312" i="1" s="1"/>
  <c r="T312" i="1"/>
  <c r="H390" i="1"/>
  <c r="I390" i="1" s="1"/>
  <c r="O390" i="1"/>
  <c r="P390" i="1" s="1"/>
  <c r="BP390" i="1" s="1"/>
  <c r="O501" i="1"/>
  <c r="P501" i="1" s="1"/>
  <c r="T501" i="1" s="1"/>
  <c r="J501" i="1"/>
  <c r="K501" i="1" s="1"/>
  <c r="L501" i="1" s="1"/>
  <c r="I501" i="1"/>
  <c r="F331" i="1"/>
  <c r="G331" i="1" s="1"/>
  <c r="F330" i="1"/>
  <c r="G330" i="1" s="1"/>
  <c r="J390" i="1" l="1"/>
  <c r="K390" i="1" s="1"/>
  <c r="L390" i="1" s="1"/>
  <c r="T390" i="1"/>
  <c r="Q390" i="1"/>
  <c r="R390" i="1" s="1"/>
  <c r="H330" i="1"/>
  <c r="I330" i="1" s="1"/>
  <c r="O330" i="1"/>
  <c r="P330" i="1" s="1"/>
  <c r="H331" i="1"/>
  <c r="I331" i="1" s="1"/>
  <c r="O331" i="1"/>
  <c r="P331" i="1" s="1"/>
  <c r="Q501" i="1"/>
  <c r="R501" i="1" s="1"/>
  <c r="BP501" i="1"/>
  <c r="F31" i="26"/>
  <c r="G31" i="26" s="1"/>
  <c r="I31" i="26" s="1"/>
  <c r="F27" i="26"/>
  <c r="G27" i="26" s="1"/>
  <c r="I27" i="26" s="1"/>
  <c r="F30" i="26"/>
  <c r="G30" i="26" s="1"/>
  <c r="I30" i="26" s="1"/>
  <c r="F508" i="1"/>
  <c r="G508" i="1" s="1"/>
  <c r="F467" i="1"/>
  <c r="G467" i="1" s="1"/>
  <c r="H467" i="1" s="1"/>
  <c r="J331" i="1" l="1"/>
  <c r="K331" i="1" s="1"/>
  <c r="L331" i="1" s="1"/>
  <c r="J330" i="1"/>
  <c r="K330" i="1" s="1"/>
  <c r="L330" i="1" s="1"/>
  <c r="Q331" i="1"/>
  <c r="R331" i="1" s="1"/>
  <c r="BP331" i="1"/>
  <c r="T331" i="1"/>
  <c r="Q330" i="1"/>
  <c r="R330" i="1" s="1"/>
  <c r="BP330" i="1"/>
  <c r="T330" i="1"/>
  <c r="O508" i="1"/>
  <c r="P508" i="1" s="1"/>
  <c r="T508" i="1" s="1"/>
  <c r="H508" i="1"/>
  <c r="O467" i="1"/>
  <c r="P467" i="1" s="1"/>
  <c r="J467" i="1"/>
  <c r="K467" i="1" s="1"/>
  <c r="L467" i="1" s="1"/>
  <c r="I467" i="1"/>
  <c r="S472" i="1"/>
  <c r="F472" i="1"/>
  <c r="G472" i="1" s="1"/>
  <c r="H472" i="1" s="1"/>
  <c r="F466" i="1"/>
  <c r="G466" i="1" s="1"/>
  <c r="H466" i="1" s="1"/>
  <c r="S433" i="1"/>
  <c r="F433" i="1"/>
  <c r="G433" i="1" s="1"/>
  <c r="H433" i="1" s="1"/>
  <c r="I433" i="1" s="1"/>
  <c r="BP467" i="1" l="1"/>
  <c r="T467" i="1"/>
  <c r="BP508" i="1"/>
  <c r="Q467" i="1"/>
  <c r="R467" i="1" s="1"/>
  <c r="Q508" i="1"/>
  <c r="R508" i="1" s="1"/>
  <c r="J508" i="1"/>
  <c r="K508" i="1" s="1"/>
  <c r="L508" i="1" s="1"/>
  <c r="I508" i="1"/>
  <c r="O472" i="1"/>
  <c r="P472" i="1" s="1"/>
  <c r="T472" i="1" s="1"/>
  <c r="O466" i="1"/>
  <c r="P466" i="1" s="1"/>
  <c r="T466" i="1" s="1"/>
  <c r="J472" i="1"/>
  <c r="K472" i="1" s="1"/>
  <c r="L472" i="1" s="1"/>
  <c r="I472" i="1"/>
  <c r="J466" i="1"/>
  <c r="K466" i="1" s="1"/>
  <c r="L466" i="1" s="1"/>
  <c r="I466" i="1"/>
  <c r="O433" i="1"/>
  <c r="P433" i="1" s="1"/>
  <c r="BP433" i="1" s="1"/>
  <c r="J433" i="1"/>
  <c r="K433" i="1" s="1"/>
  <c r="L433" i="1" s="1"/>
  <c r="S482" i="1"/>
  <c r="F482" i="1"/>
  <c r="G482" i="1" s="1"/>
  <c r="H482" i="1" s="1"/>
  <c r="BP472" i="1" l="1"/>
  <c r="Q472" i="1"/>
  <c r="R472" i="1" s="1"/>
  <c r="Q433" i="1"/>
  <c r="R433" i="1" s="1"/>
  <c r="Q466" i="1"/>
  <c r="R466" i="1" s="1"/>
  <c r="BP466" i="1"/>
  <c r="T433" i="1"/>
  <c r="O482" i="1"/>
  <c r="P482" i="1" s="1"/>
  <c r="T482" i="1" s="1"/>
  <c r="J482" i="1"/>
  <c r="K482" i="1" s="1"/>
  <c r="L482" i="1" s="1"/>
  <c r="I482" i="1"/>
  <c r="S483" i="1"/>
  <c r="F483" i="1"/>
  <c r="G483" i="1" s="1"/>
  <c r="H483" i="1" s="1"/>
  <c r="Q482" i="1" l="1"/>
  <c r="R482" i="1" s="1"/>
  <c r="O483" i="1"/>
  <c r="P483" i="1" s="1"/>
  <c r="T483" i="1" s="1"/>
  <c r="BP482" i="1"/>
  <c r="J483" i="1"/>
  <c r="K483" i="1" s="1"/>
  <c r="L483" i="1" s="1"/>
  <c r="I483" i="1"/>
  <c r="S503" i="1"/>
  <c r="F503" i="1"/>
  <c r="G503" i="1" s="1"/>
  <c r="S281" i="1"/>
  <c r="F281" i="1"/>
  <c r="G281" i="1" s="1"/>
  <c r="H281" i="1" s="1"/>
  <c r="Q483" i="1" l="1"/>
  <c r="R483" i="1" s="1"/>
  <c r="BP483" i="1"/>
  <c r="O503" i="1"/>
  <c r="P503" i="1" s="1"/>
  <c r="T503" i="1" s="1"/>
  <c r="H503" i="1"/>
  <c r="O281" i="1"/>
  <c r="P281" i="1" s="1"/>
  <c r="J281" i="1"/>
  <c r="K281" i="1" s="1"/>
  <c r="L281" i="1" s="1"/>
  <c r="I281" i="1"/>
  <c r="S460" i="1"/>
  <c r="F460" i="1"/>
  <c r="G460" i="1" s="1"/>
  <c r="BP503" i="1" l="1"/>
  <c r="Q281" i="1"/>
  <c r="R281" i="1" s="1"/>
  <c r="BP281" i="1"/>
  <c r="Q503" i="1"/>
  <c r="R503" i="1" s="1"/>
  <c r="T281" i="1"/>
  <c r="J503" i="1"/>
  <c r="K503" i="1" s="1"/>
  <c r="L503" i="1" s="1"/>
  <c r="I503" i="1"/>
  <c r="H460" i="1"/>
  <c r="J460" i="1" s="1"/>
  <c r="K460" i="1" s="1"/>
  <c r="L460" i="1" s="1"/>
  <c r="O460" i="1"/>
  <c r="P460" i="1" s="1"/>
  <c r="F78" i="26"/>
  <c r="G78" i="26" s="1"/>
  <c r="I78" i="26" s="1"/>
  <c r="F79" i="26"/>
  <c r="G79" i="26" s="1"/>
  <c r="I79" i="26" s="1"/>
  <c r="Q460" i="1" l="1"/>
  <c r="R460" i="1" s="1"/>
  <c r="BP460" i="1"/>
  <c r="I460" i="1"/>
  <c r="T460" i="1"/>
  <c r="F507" i="1"/>
  <c r="G507" i="1" s="1"/>
  <c r="H507" i="1" s="1"/>
  <c r="S458" i="1"/>
  <c r="F458" i="1"/>
  <c r="G458" i="1" s="1"/>
  <c r="O458" i="1" s="1"/>
  <c r="P458" i="1" s="1"/>
  <c r="BP458" i="1" s="1"/>
  <c r="S504" i="1"/>
  <c r="F504" i="1"/>
  <c r="G504" i="1" s="1"/>
  <c r="H504" i="1" s="1"/>
  <c r="F81" i="26"/>
  <c r="G81" i="26" s="1"/>
  <c r="F84" i="26"/>
  <c r="G84" i="26" s="1"/>
  <c r="F82" i="26"/>
  <c r="G82" i="26" s="1"/>
  <c r="S497" i="1"/>
  <c r="F497" i="1"/>
  <c r="G497" i="1" s="1"/>
  <c r="H497" i="1" s="1"/>
  <c r="S492" i="1"/>
  <c r="F492" i="1"/>
  <c r="G492" i="1" s="1"/>
  <c r="H492" i="1" s="1"/>
  <c r="O504" i="1" l="1"/>
  <c r="P504" i="1" s="1"/>
  <c r="O507" i="1"/>
  <c r="P507" i="1" s="1"/>
  <c r="T507" i="1" s="1"/>
  <c r="T458" i="1"/>
  <c r="Q458" i="1"/>
  <c r="R458" i="1" s="1"/>
  <c r="O497" i="1"/>
  <c r="P497" i="1" s="1"/>
  <c r="T497" i="1" s="1"/>
  <c r="O492" i="1"/>
  <c r="P492" i="1" s="1"/>
  <c r="BP492" i="1" s="1"/>
  <c r="H458" i="1"/>
  <c r="I458" i="1" s="1"/>
  <c r="J507" i="1"/>
  <c r="K507" i="1" s="1"/>
  <c r="L507" i="1" s="1"/>
  <c r="I507" i="1"/>
  <c r="J504" i="1"/>
  <c r="K504" i="1" s="1"/>
  <c r="L504" i="1" s="1"/>
  <c r="I504" i="1"/>
  <c r="J497" i="1"/>
  <c r="K497" i="1" s="1"/>
  <c r="L497" i="1" s="1"/>
  <c r="I497" i="1"/>
  <c r="I492" i="1"/>
  <c r="J492" i="1"/>
  <c r="K492" i="1" s="1"/>
  <c r="L492" i="1" s="1"/>
  <c r="Q504" i="1" l="1"/>
  <c r="R504" i="1" s="1"/>
  <c r="T504" i="1"/>
  <c r="BP504" i="1"/>
  <c r="BP507" i="1"/>
  <c r="Q507" i="1"/>
  <c r="R507" i="1" s="1"/>
  <c r="T492" i="1"/>
  <c r="BP497" i="1"/>
  <c r="Q492" i="1"/>
  <c r="R492" i="1" s="1"/>
  <c r="J458" i="1"/>
  <c r="K458" i="1" s="1"/>
  <c r="L458" i="1" s="1"/>
  <c r="Q497" i="1"/>
  <c r="R497" i="1" s="1"/>
  <c r="I82" i="26"/>
  <c r="I84" i="26"/>
  <c r="I81" i="26"/>
  <c r="F5" i="26" l="1"/>
  <c r="G5" i="26" s="1"/>
  <c r="I5" i="26" s="1"/>
  <c r="F6" i="26"/>
  <c r="G6" i="26" s="1"/>
  <c r="I6" i="26" s="1"/>
  <c r="F506" i="1"/>
  <c r="G506" i="1" s="1"/>
  <c r="H506" i="1" s="1"/>
  <c r="F512" i="1"/>
  <c r="G512" i="1" s="1"/>
  <c r="H512" i="1" s="1"/>
  <c r="S461" i="1"/>
  <c r="F461" i="1"/>
  <c r="G461" i="1" s="1"/>
  <c r="H461" i="1" s="1"/>
  <c r="S333" i="1"/>
  <c r="F333" i="1"/>
  <c r="G333" i="1" s="1"/>
  <c r="H333" i="1" s="1"/>
  <c r="S498" i="1"/>
  <c r="F498" i="1"/>
  <c r="G498" i="1" s="1"/>
  <c r="H498" i="1" s="1"/>
  <c r="S490" i="1"/>
  <c r="F490" i="1"/>
  <c r="G490" i="1" s="1"/>
  <c r="O490" i="1" s="1"/>
  <c r="P490" i="1" s="1"/>
  <c r="S477" i="1"/>
  <c r="F477" i="1"/>
  <c r="G477" i="1" s="1"/>
  <c r="H477" i="1" s="1"/>
  <c r="F24" i="26"/>
  <c r="G24" i="26" s="1"/>
  <c r="I24" i="26" s="1"/>
  <c r="F25" i="26"/>
  <c r="G25" i="26" s="1"/>
  <c r="I25" i="26" s="1"/>
  <c r="F21" i="26"/>
  <c r="G21" i="26" s="1"/>
  <c r="I21" i="26" s="1"/>
  <c r="F20" i="26"/>
  <c r="G20" i="26" s="1"/>
  <c r="I20" i="26" s="1"/>
  <c r="J477" i="1" l="1"/>
  <c r="K477" i="1" s="1"/>
  <c r="L477" i="1" s="1"/>
  <c r="I477" i="1"/>
  <c r="J498" i="1"/>
  <c r="K498" i="1" s="1"/>
  <c r="L498" i="1" s="1"/>
  <c r="I498" i="1"/>
  <c r="J333" i="1"/>
  <c r="K333" i="1" s="1"/>
  <c r="L333" i="1" s="1"/>
  <c r="I333" i="1"/>
  <c r="J461" i="1"/>
  <c r="K461" i="1" s="1"/>
  <c r="L461" i="1" s="1"/>
  <c r="I461" i="1"/>
  <c r="J512" i="1"/>
  <c r="K512" i="1" s="1"/>
  <c r="L512" i="1" s="1"/>
  <c r="I512" i="1"/>
  <c r="J506" i="1"/>
  <c r="K506" i="1" s="1"/>
  <c r="L506" i="1" s="1"/>
  <c r="I506" i="1"/>
  <c r="O506" i="1"/>
  <c r="P506" i="1" s="1"/>
  <c r="T506" i="1" s="1"/>
  <c r="O333" i="1"/>
  <c r="P333" i="1" s="1"/>
  <c r="T333" i="1" s="1"/>
  <c r="O461" i="1"/>
  <c r="P461" i="1" s="1"/>
  <c r="Q461" i="1" s="1"/>
  <c r="R461" i="1" s="1"/>
  <c r="O512" i="1"/>
  <c r="P512" i="1" s="1"/>
  <c r="T512" i="1" s="1"/>
  <c r="T490" i="1"/>
  <c r="BP490" i="1"/>
  <c r="Q490" i="1"/>
  <c r="R490" i="1" s="1"/>
  <c r="O477" i="1"/>
  <c r="P477" i="1" s="1"/>
  <c r="H490" i="1"/>
  <c r="O498" i="1"/>
  <c r="P498" i="1" s="1"/>
  <c r="T498" i="1" s="1"/>
  <c r="S480" i="1"/>
  <c r="F480" i="1"/>
  <c r="G480" i="1" s="1"/>
  <c r="H480" i="1" s="1"/>
  <c r="S513" i="1"/>
  <c r="F513" i="1"/>
  <c r="G513" i="1" s="1"/>
  <c r="S459" i="1"/>
  <c r="F459" i="1"/>
  <c r="G459" i="1" s="1"/>
  <c r="H459" i="1" s="1"/>
  <c r="S366" i="1"/>
  <c r="F366" i="1"/>
  <c r="G366" i="1" s="1"/>
  <c r="O366" i="1" s="1"/>
  <c r="P366" i="1" s="1"/>
  <c r="S499" i="1"/>
  <c r="F499" i="1"/>
  <c r="G499" i="1" s="1"/>
  <c r="H499" i="1" s="1"/>
  <c r="S474" i="1"/>
  <c r="F474" i="1"/>
  <c r="G474" i="1" s="1"/>
  <c r="O474" i="1" s="1"/>
  <c r="P474" i="1" s="1"/>
  <c r="Q506" i="1" l="1"/>
  <c r="R506" i="1" s="1"/>
  <c r="BP333" i="1"/>
  <c r="BP506" i="1"/>
  <c r="Q333" i="1"/>
  <c r="R333" i="1" s="1"/>
  <c r="J499" i="1"/>
  <c r="K499" i="1" s="1"/>
  <c r="L499" i="1" s="1"/>
  <c r="I499" i="1"/>
  <c r="J459" i="1"/>
  <c r="K459" i="1" s="1"/>
  <c r="L459" i="1" s="1"/>
  <c r="I459" i="1"/>
  <c r="J480" i="1"/>
  <c r="K480" i="1" s="1"/>
  <c r="L480" i="1" s="1"/>
  <c r="I480" i="1"/>
  <c r="J490" i="1"/>
  <c r="K490" i="1" s="1"/>
  <c r="L490" i="1" s="1"/>
  <c r="I490" i="1"/>
  <c r="BP498" i="1"/>
  <c r="Q498" i="1"/>
  <c r="R498" i="1" s="1"/>
  <c r="BP461" i="1"/>
  <c r="Q512" i="1"/>
  <c r="R512" i="1" s="1"/>
  <c r="T461" i="1"/>
  <c r="BP512" i="1"/>
  <c r="T477" i="1"/>
  <c r="Q477" i="1"/>
  <c r="R477" i="1" s="1"/>
  <c r="BP477" i="1"/>
  <c r="O480" i="1"/>
  <c r="P480" i="1" s="1"/>
  <c r="Q480" i="1" s="1"/>
  <c r="R480" i="1" s="1"/>
  <c r="O459" i="1"/>
  <c r="P459" i="1" s="1"/>
  <c r="BP459" i="1" s="1"/>
  <c r="O513" i="1"/>
  <c r="P513" i="1" s="1"/>
  <c r="T513" i="1" s="1"/>
  <c r="H513" i="1"/>
  <c r="O499" i="1"/>
  <c r="P499" i="1" s="1"/>
  <c r="BP366" i="1"/>
  <c r="Q366" i="1"/>
  <c r="R366" i="1" s="1"/>
  <c r="T366" i="1"/>
  <c r="H366" i="1"/>
  <c r="BP474" i="1"/>
  <c r="Q474" i="1"/>
  <c r="R474" i="1" s="1"/>
  <c r="T474" i="1"/>
  <c r="H474" i="1"/>
  <c r="S329" i="1"/>
  <c r="F329" i="1"/>
  <c r="G329" i="1" s="1"/>
  <c r="H329" i="1" s="1"/>
  <c r="I329" i="1" s="1"/>
  <c r="J329" i="1" l="1"/>
  <c r="K329" i="1" s="1"/>
  <c r="L329" i="1" s="1"/>
  <c r="J474" i="1"/>
  <c r="K474" i="1" s="1"/>
  <c r="L474" i="1" s="1"/>
  <c r="I474" i="1"/>
  <c r="J366" i="1"/>
  <c r="K366" i="1" s="1"/>
  <c r="L366" i="1" s="1"/>
  <c r="I366" i="1"/>
  <c r="J513" i="1"/>
  <c r="K513" i="1" s="1"/>
  <c r="L513" i="1" s="1"/>
  <c r="I513" i="1"/>
  <c r="Q459" i="1"/>
  <c r="R459" i="1" s="1"/>
  <c r="T459" i="1"/>
  <c r="T480" i="1"/>
  <c r="BP480" i="1"/>
  <c r="BP513" i="1"/>
  <c r="Q513" i="1"/>
  <c r="R513" i="1" s="1"/>
  <c r="T499" i="1"/>
  <c r="Q499" i="1"/>
  <c r="R499" i="1" s="1"/>
  <c r="O329" i="1"/>
  <c r="P329" i="1" s="1"/>
  <c r="T329" i="1" s="1"/>
  <c r="F505" i="1"/>
  <c r="G505" i="1" s="1"/>
  <c r="H505" i="1" s="1"/>
  <c r="S468" i="1"/>
  <c r="F468" i="1"/>
  <c r="G468" i="1" s="1"/>
  <c r="H468" i="1" s="1"/>
  <c r="F471" i="1"/>
  <c r="G471" i="1" s="1"/>
  <c r="O471" i="1" s="1"/>
  <c r="P471" i="1" s="1"/>
  <c r="F470" i="1"/>
  <c r="G470" i="1" s="1"/>
  <c r="O470" i="1" s="1"/>
  <c r="P470" i="1" s="1"/>
  <c r="BP499" i="1"/>
  <c r="S494" i="1"/>
  <c r="F494" i="1"/>
  <c r="G494" i="1" s="1"/>
  <c r="S478" i="1"/>
  <c r="F478" i="1"/>
  <c r="G478" i="1" s="1"/>
  <c r="H478" i="1" s="1"/>
  <c r="BP470" i="1" l="1"/>
  <c r="T470" i="1"/>
  <c r="BP471" i="1"/>
  <c r="T471" i="1"/>
  <c r="J478" i="1"/>
  <c r="K478" i="1" s="1"/>
  <c r="L478" i="1" s="1"/>
  <c r="I478" i="1"/>
  <c r="J468" i="1"/>
  <c r="K468" i="1" s="1"/>
  <c r="L468" i="1" s="1"/>
  <c r="I468" i="1"/>
  <c r="J505" i="1"/>
  <c r="K505" i="1" s="1"/>
  <c r="L505" i="1" s="1"/>
  <c r="I505" i="1"/>
  <c r="O468" i="1"/>
  <c r="P468" i="1" s="1"/>
  <c r="BP468" i="1" s="1"/>
  <c r="BP329" i="1"/>
  <c r="Q329" i="1"/>
  <c r="R329" i="1" s="1"/>
  <c r="O494" i="1"/>
  <c r="P494" i="1" s="1"/>
  <c r="Q494" i="1" s="1"/>
  <c r="R494" i="1" s="1"/>
  <c r="H494" i="1"/>
  <c r="O505" i="1"/>
  <c r="P505" i="1" s="1"/>
  <c r="H471" i="1"/>
  <c r="H470" i="1"/>
  <c r="Q471" i="1"/>
  <c r="R471" i="1" s="1"/>
  <c r="Q470" i="1"/>
  <c r="R470" i="1" s="1"/>
  <c r="O478" i="1"/>
  <c r="P478" i="1" s="1"/>
  <c r="BP478" i="1" s="1"/>
  <c r="S342" i="1"/>
  <c r="S340" i="1"/>
  <c r="F342" i="1"/>
  <c r="G342" i="1" s="1"/>
  <c r="F340" i="1"/>
  <c r="G340" i="1" s="1"/>
  <c r="H340" i="1" s="1"/>
  <c r="J340" i="1" s="1"/>
  <c r="K340" i="1" s="1"/>
  <c r="L340" i="1" s="1"/>
  <c r="Q505" i="1" l="1"/>
  <c r="R505" i="1" s="1"/>
  <c r="T505" i="1"/>
  <c r="J470" i="1"/>
  <c r="K470" i="1" s="1"/>
  <c r="L470" i="1" s="1"/>
  <c r="I470" i="1"/>
  <c r="J471" i="1"/>
  <c r="K471" i="1" s="1"/>
  <c r="L471" i="1" s="1"/>
  <c r="I471" i="1"/>
  <c r="J494" i="1"/>
  <c r="K494" i="1" s="1"/>
  <c r="L494" i="1" s="1"/>
  <c r="I494" i="1"/>
  <c r="Q478" i="1"/>
  <c r="R478" i="1" s="1"/>
  <c r="Q468" i="1"/>
  <c r="R468" i="1" s="1"/>
  <c r="T468" i="1"/>
  <c r="BP505" i="1"/>
  <c r="BP494" i="1"/>
  <c r="T494" i="1"/>
  <c r="T478" i="1"/>
  <c r="H342" i="1"/>
  <c r="J342" i="1" s="1"/>
  <c r="K342" i="1" s="1"/>
  <c r="L342" i="1" s="1"/>
  <c r="O342" i="1"/>
  <c r="P342" i="1" s="1"/>
  <c r="BP342" i="1" s="1"/>
  <c r="O340" i="1"/>
  <c r="P340" i="1" s="1"/>
  <c r="S514" i="1"/>
  <c r="F514" i="1"/>
  <c r="G514" i="1" s="1"/>
  <c r="S469" i="1"/>
  <c r="F469" i="1"/>
  <c r="G469" i="1" s="1"/>
  <c r="S515" i="1"/>
  <c r="F515" i="1"/>
  <c r="G515" i="1" s="1"/>
  <c r="S509" i="1"/>
  <c r="F509" i="1"/>
  <c r="G509" i="1" s="1"/>
  <c r="O509" i="1" s="1"/>
  <c r="P509" i="1" s="1"/>
  <c r="T509" i="1" s="1"/>
  <c r="S502" i="1"/>
  <c r="F502" i="1"/>
  <c r="G502" i="1" s="1"/>
  <c r="H502" i="1" s="1"/>
  <c r="S491" i="1"/>
  <c r="F491" i="1"/>
  <c r="G491" i="1" s="1"/>
  <c r="O491" i="1" s="1"/>
  <c r="P491" i="1" s="1"/>
  <c r="S485" i="1"/>
  <c r="F485" i="1"/>
  <c r="G485" i="1" s="1"/>
  <c r="S481" i="1"/>
  <c r="F481" i="1"/>
  <c r="G481" i="1" s="1"/>
  <c r="H481" i="1" s="1"/>
  <c r="S479" i="1"/>
  <c r="F479" i="1"/>
  <c r="G479" i="1" s="1"/>
  <c r="O479" i="1" s="1"/>
  <c r="P479" i="1" s="1"/>
  <c r="S476" i="1"/>
  <c r="F476" i="1"/>
  <c r="G476" i="1" s="1"/>
  <c r="O476" i="1" s="1"/>
  <c r="P476" i="1" s="1"/>
  <c r="J481" i="1" l="1"/>
  <c r="K481" i="1" s="1"/>
  <c r="L481" i="1" s="1"/>
  <c r="I481" i="1"/>
  <c r="J502" i="1"/>
  <c r="K502" i="1" s="1"/>
  <c r="L502" i="1" s="1"/>
  <c r="I502" i="1"/>
  <c r="T342" i="1"/>
  <c r="Q342" i="1"/>
  <c r="R342" i="1" s="1"/>
  <c r="T340" i="1"/>
  <c r="BP340" i="1"/>
  <c r="Q340" i="1"/>
  <c r="R340" i="1" s="1"/>
  <c r="H491" i="1"/>
  <c r="H509" i="1"/>
  <c r="O514" i="1"/>
  <c r="P514" i="1" s="1"/>
  <c r="T514" i="1" s="1"/>
  <c r="H514" i="1"/>
  <c r="O485" i="1"/>
  <c r="P485" i="1" s="1"/>
  <c r="T485" i="1" s="1"/>
  <c r="H485" i="1"/>
  <c r="O515" i="1"/>
  <c r="P515" i="1" s="1"/>
  <c r="T515" i="1" s="1"/>
  <c r="H515" i="1"/>
  <c r="H469" i="1"/>
  <c r="O469" i="1"/>
  <c r="P469" i="1" s="1"/>
  <c r="T469" i="1" s="1"/>
  <c r="O502" i="1"/>
  <c r="P502" i="1" s="1"/>
  <c r="T502" i="1" s="1"/>
  <c r="H476" i="1"/>
  <c r="Q509" i="1"/>
  <c r="R509" i="1" s="1"/>
  <c r="BP509" i="1"/>
  <c r="T491" i="1"/>
  <c r="BP491" i="1"/>
  <c r="Q491" i="1"/>
  <c r="R491" i="1" s="1"/>
  <c r="H479" i="1"/>
  <c r="O481" i="1"/>
  <c r="P481" i="1" s="1"/>
  <c r="T481" i="1" s="1"/>
  <c r="T479" i="1"/>
  <c r="BP479" i="1"/>
  <c r="Q479" i="1"/>
  <c r="R479" i="1" s="1"/>
  <c r="T476" i="1"/>
  <c r="Q476" i="1"/>
  <c r="R476" i="1" s="1"/>
  <c r="BP476" i="1"/>
  <c r="J479" i="1" l="1"/>
  <c r="K479" i="1" s="1"/>
  <c r="L479" i="1" s="1"/>
  <c r="I479" i="1"/>
  <c r="J476" i="1"/>
  <c r="K476" i="1" s="1"/>
  <c r="L476" i="1" s="1"/>
  <c r="I476" i="1"/>
  <c r="J469" i="1"/>
  <c r="K469" i="1" s="1"/>
  <c r="L469" i="1" s="1"/>
  <c r="I469" i="1"/>
  <c r="J515" i="1"/>
  <c r="K515" i="1" s="1"/>
  <c r="L515" i="1" s="1"/>
  <c r="I515" i="1"/>
  <c r="J485" i="1"/>
  <c r="K485" i="1" s="1"/>
  <c r="L485" i="1" s="1"/>
  <c r="I485" i="1"/>
  <c r="J514" i="1"/>
  <c r="K514" i="1" s="1"/>
  <c r="L514" i="1" s="1"/>
  <c r="I514" i="1"/>
  <c r="J509" i="1"/>
  <c r="K509" i="1" s="1"/>
  <c r="L509" i="1" s="1"/>
  <c r="I509" i="1"/>
  <c r="J491" i="1"/>
  <c r="K491" i="1" s="1"/>
  <c r="L491" i="1" s="1"/>
  <c r="I491" i="1"/>
  <c r="BP515" i="1"/>
  <c r="Q485" i="1"/>
  <c r="R485" i="1" s="1"/>
  <c r="BP502" i="1"/>
  <c r="Q514" i="1"/>
  <c r="R514" i="1" s="1"/>
  <c r="BP485" i="1"/>
  <c r="BP514" i="1"/>
  <c r="BP469" i="1"/>
  <c r="Q502" i="1"/>
  <c r="R502" i="1" s="1"/>
  <c r="Q515" i="1"/>
  <c r="R515" i="1" s="1"/>
  <c r="Q469" i="1"/>
  <c r="R469" i="1" s="1"/>
  <c r="BP481" i="1"/>
  <c r="Q481" i="1"/>
  <c r="R481" i="1" s="1"/>
  <c r="S212" i="1" l="1"/>
  <c r="F212" i="1"/>
  <c r="G212" i="1" s="1"/>
  <c r="H212" i="1" s="1"/>
  <c r="J212" i="1" s="1"/>
  <c r="K212" i="1" s="1"/>
  <c r="L212" i="1" s="1"/>
  <c r="O212" i="1" l="1"/>
  <c r="P212" i="1" s="1"/>
  <c r="BP212" i="1" s="1"/>
  <c r="S209" i="1"/>
  <c r="F209" i="1"/>
  <c r="G209" i="1" s="1"/>
  <c r="H209" i="1" s="1"/>
  <c r="J209" i="1" s="1"/>
  <c r="K209" i="1" s="1"/>
  <c r="L209" i="1" s="1"/>
  <c r="Q212" i="1" l="1"/>
  <c r="R212" i="1" s="1"/>
  <c r="T212" i="1"/>
  <c r="O209" i="1"/>
  <c r="P209" i="1" s="1"/>
  <c r="Q209" i="1" l="1"/>
  <c r="R209" i="1" s="1"/>
  <c r="BP209" i="1"/>
  <c r="T209" i="1"/>
  <c r="S211" i="1"/>
  <c r="F211" i="1"/>
  <c r="G211" i="1" s="1"/>
  <c r="H211" i="1" s="1"/>
  <c r="J211" i="1" s="1"/>
  <c r="K211" i="1" s="1"/>
  <c r="L211" i="1" s="1"/>
  <c r="O211" i="1" l="1"/>
  <c r="P211" i="1" s="1"/>
  <c r="S542" i="1"/>
  <c r="S16" i="1"/>
  <c r="F16" i="1"/>
  <c r="G16" i="1" s="1"/>
  <c r="H16" i="1" s="1"/>
  <c r="J16" i="1" s="1"/>
  <c r="K16" i="1" s="1"/>
  <c r="L16" i="1" s="1"/>
  <c r="F542" i="1"/>
  <c r="G542" i="1" s="1"/>
  <c r="H542" i="1" s="1"/>
  <c r="J542" i="1" s="1"/>
  <c r="K542" i="1" s="1"/>
  <c r="L542" i="1" s="1"/>
  <c r="F15" i="1"/>
  <c r="G15" i="1" s="1"/>
  <c r="H15" i="1" s="1"/>
  <c r="J15" i="1" s="1"/>
  <c r="K15" i="1" s="1"/>
  <c r="L15" i="1" s="1"/>
  <c r="S15" i="1"/>
  <c r="S20" i="1"/>
  <c r="F20" i="1"/>
  <c r="G20" i="1" s="1"/>
  <c r="Q211" i="1" l="1"/>
  <c r="R211" i="1" s="1"/>
  <c r="BP211" i="1"/>
  <c r="T211" i="1"/>
  <c r="H20" i="1"/>
  <c r="J20" i="1" s="1"/>
  <c r="K20" i="1" s="1"/>
  <c r="L20" i="1" s="1"/>
  <c r="O20" i="1"/>
  <c r="P20" i="1" s="1"/>
  <c r="O16" i="1"/>
  <c r="P16" i="1" s="1"/>
  <c r="T16" i="1" s="1"/>
  <c r="O542" i="1"/>
  <c r="P542" i="1" s="1"/>
  <c r="BP542" i="1" s="1"/>
  <c r="O15" i="1"/>
  <c r="P15" i="1" s="1"/>
  <c r="BP15" i="1" s="1"/>
  <c r="S345" i="1"/>
  <c r="S343" i="1"/>
  <c r="F345" i="1"/>
  <c r="G345" i="1" s="1"/>
  <c r="F343" i="1"/>
  <c r="G343" i="1" s="1"/>
  <c r="S447" i="1"/>
  <c r="F447" i="1"/>
  <c r="G447" i="1" s="1"/>
  <c r="H447" i="1" s="1"/>
  <c r="J447" i="1" s="1"/>
  <c r="K447" i="1" s="1"/>
  <c r="L447" i="1" s="1"/>
  <c r="T20" i="1" l="1"/>
  <c r="BP20" i="1"/>
  <c r="Q16" i="1"/>
  <c r="R16" i="1" s="1"/>
  <c r="BP16" i="1"/>
  <c r="Q20" i="1"/>
  <c r="R20" i="1" s="1"/>
  <c r="Q542" i="1"/>
  <c r="R542" i="1" s="1"/>
  <c r="T542" i="1"/>
  <c r="Q15" i="1"/>
  <c r="R15" i="1" s="1"/>
  <c r="T15" i="1"/>
  <c r="H343" i="1"/>
  <c r="I343" i="1" s="1"/>
  <c r="O343" i="1"/>
  <c r="P343" i="1" s="1"/>
  <c r="T343" i="1" s="1"/>
  <c r="H345" i="1"/>
  <c r="I345" i="1" s="1"/>
  <c r="O345" i="1"/>
  <c r="P345" i="1" s="1"/>
  <c r="T345" i="1" s="1"/>
  <c r="O447" i="1"/>
  <c r="P447" i="1" s="1"/>
  <c r="BP447" i="1" s="1"/>
  <c r="AD4" i="23"/>
  <c r="AD5" i="23"/>
  <c r="AD6" i="23"/>
  <c r="AD7" i="23"/>
  <c r="AH7" i="23" s="1"/>
  <c r="AD8" i="23"/>
  <c r="AD9" i="23"/>
  <c r="AD10" i="23"/>
  <c r="AF10" i="23" s="1"/>
  <c r="AD11" i="23"/>
  <c r="AD12" i="23"/>
  <c r="AD13" i="23"/>
  <c r="AD14" i="23"/>
  <c r="AD15" i="23"/>
  <c r="AD16" i="23"/>
  <c r="AD17" i="23"/>
  <c r="AD18" i="23"/>
  <c r="AD19" i="23"/>
  <c r="AD20" i="23"/>
  <c r="AD21" i="23"/>
  <c r="AD22" i="23"/>
  <c r="AD23" i="23"/>
  <c r="AD24" i="23"/>
  <c r="AD25" i="23"/>
  <c r="AD26" i="23"/>
  <c r="AD27" i="23"/>
  <c r="AD28" i="23"/>
  <c r="AD29" i="23"/>
  <c r="AD30" i="23"/>
  <c r="AD31" i="23"/>
  <c r="AD32" i="23"/>
  <c r="AD33" i="23"/>
  <c r="AD34" i="23"/>
  <c r="AD35" i="23"/>
  <c r="AD36" i="23"/>
  <c r="AD37" i="23"/>
  <c r="AD38" i="23"/>
  <c r="AD39" i="23"/>
  <c r="AD40" i="23"/>
  <c r="AD41" i="23"/>
  <c r="AD42" i="23"/>
  <c r="AD43" i="23"/>
  <c r="AD44" i="23"/>
  <c r="AD45" i="23"/>
  <c r="AD46" i="23"/>
  <c r="AD47" i="23"/>
  <c r="AD48" i="23"/>
  <c r="AD49" i="23"/>
  <c r="AD50" i="23"/>
  <c r="AF50" i="23" s="1"/>
  <c r="AD51" i="23"/>
  <c r="AD52" i="23"/>
  <c r="AD53" i="23"/>
  <c r="AD3" i="23"/>
  <c r="J345" i="1" l="1"/>
  <c r="K345" i="1" s="1"/>
  <c r="L345" i="1" s="1"/>
  <c r="J343" i="1"/>
  <c r="K343" i="1" s="1"/>
  <c r="L343" i="1" s="1"/>
  <c r="Q447" i="1"/>
  <c r="R447" i="1" s="1"/>
  <c r="T447" i="1"/>
  <c r="AH3" i="23"/>
  <c r="AF3" i="23"/>
  <c r="AH53" i="23"/>
  <c r="AF53" i="23"/>
  <c r="AH52" i="23"/>
  <c r="AF52" i="23"/>
  <c r="AH51" i="23"/>
  <c r="AF51" i="23"/>
  <c r="AH49" i="23"/>
  <c r="AF49" i="23"/>
  <c r="AH48" i="23"/>
  <c r="AF48" i="23"/>
  <c r="AH47" i="23"/>
  <c r="AF47" i="23"/>
  <c r="AH46" i="23"/>
  <c r="AF46" i="23"/>
  <c r="AH45" i="23"/>
  <c r="AF45" i="23"/>
  <c r="AH44" i="23"/>
  <c r="AF44" i="23"/>
  <c r="AH43" i="23"/>
  <c r="AF43" i="23"/>
  <c r="AH42" i="23"/>
  <c r="AF42" i="23"/>
  <c r="AH41" i="23"/>
  <c r="AF41" i="23"/>
  <c r="AH40" i="23"/>
  <c r="AF40" i="23"/>
  <c r="AH39" i="23"/>
  <c r="AF39" i="23"/>
  <c r="AH38" i="23"/>
  <c r="AF38" i="23"/>
  <c r="AH37" i="23"/>
  <c r="AF37" i="23"/>
  <c r="AH36" i="23"/>
  <c r="AF36" i="23"/>
  <c r="AH35" i="23"/>
  <c r="AF35" i="23"/>
  <c r="AH34" i="23"/>
  <c r="AF34" i="23"/>
  <c r="AH33" i="23"/>
  <c r="AF33" i="23"/>
  <c r="AH32" i="23"/>
  <c r="AF32" i="23"/>
  <c r="AH31" i="23"/>
  <c r="AF31" i="23"/>
  <c r="AH30" i="23"/>
  <c r="AF30" i="23"/>
  <c r="AH29" i="23"/>
  <c r="AF29" i="23"/>
  <c r="AH28" i="23"/>
  <c r="AF28" i="23"/>
  <c r="AH27" i="23"/>
  <c r="AF27" i="23"/>
  <c r="AH26" i="23"/>
  <c r="AF26" i="23"/>
  <c r="AH25" i="23"/>
  <c r="AF25" i="23"/>
  <c r="AH24" i="23"/>
  <c r="AF24" i="23"/>
  <c r="AH23" i="23"/>
  <c r="AF23" i="23"/>
  <c r="AH22" i="23"/>
  <c r="AF22" i="23"/>
  <c r="AH21" i="23"/>
  <c r="AF21" i="23"/>
  <c r="AH20" i="23"/>
  <c r="AF20" i="23"/>
  <c r="AH19" i="23"/>
  <c r="AF19" i="23"/>
  <c r="AH18" i="23"/>
  <c r="AF18" i="23"/>
  <c r="AH17" i="23"/>
  <c r="AF17" i="23"/>
  <c r="AH16" i="23"/>
  <c r="AF16" i="23"/>
  <c r="AH15" i="23"/>
  <c r="AF15" i="23"/>
  <c r="AH14" i="23"/>
  <c r="AF14" i="23"/>
  <c r="AH13" i="23"/>
  <c r="AF13" i="23"/>
  <c r="AH12" i="23"/>
  <c r="AF12" i="23"/>
  <c r="AH11" i="23"/>
  <c r="AF11" i="23"/>
  <c r="AH9" i="23"/>
  <c r="AF9" i="23"/>
  <c r="AH8" i="23"/>
  <c r="AF8" i="23"/>
  <c r="AH6" i="23"/>
  <c r="AF6" i="23"/>
  <c r="AH5" i="23"/>
  <c r="AF5" i="23"/>
  <c r="AH4" i="23"/>
  <c r="AF4" i="23"/>
  <c r="Q345" i="1"/>
  <c r="R345" i="1" s="1"/>
  <c r="BP345" i="1"/>
  <c r="Q343" i="1"/>
  <c r="R343" i="1" s="1"/>
  <c r="BP343" i="1"/>
  <c r="AH50" i="23"/>
  <c r="AF7" i="23"/>
  <c r="AH10" i="23"/>
  <c r="S397" i="1"/>
  <c r="F397" i="1"/>
  <c r="G397" i="1" s="1"/>
  <c r="H397" i="1" s="1"/>
  <c r="J397" i="1" s="1"/>
  <c r="K397" i="1" s="1"/>
  <c r="L397" i="1" s="1"/>
  <c r="O397" i="1" l="1"/>
  <c r="P397" i="1" s="1"/>
  <c r="T397" i="1" l="1"/>
  <c r="BP397" i="1"/>
  <c r="Q397" i="1"/>
  <c r="R397" i="1" s="1"/>
  <c r="S448" i="1" l="1"/>
  <c r="F448" i="1"/>
  <c r="G448" i="1" s="1"/>
  <c r="O448" i="1" s="1"/>
  <c r="P448" i="1" s="1"/>
  <c r="BP448" i="1" s="1"/>
  <c r="Q448" i="1" l="1"/>
  <c r="R448" i="1" s="1"/>
  <c r="T448" i="1"/>
  <c r="H448" i="1"/>
  <c r="J448" i="1" s="1"/>
  <c r="K448" i="1" s="1"/>
  <c r="L448" i="1" s="1"/>
  <c r="S449" i="1"/>
  <c r="F449" i="1"/>
  <c r="G449" i="1" s="1"/>
  <c r="H449" i="1" s="1"/>
  <c r="J449" i="1" s="1"/>
  <c r="K449" i="1" s="1"/>
  <c r="L449" i="1" s="1"/>
  <c r="S58" i="1"/>
  <c r="F58" i="1"/>
  <c r="G58" i="1" s="1"/>
  <c r="H58" i="1" s="1"/>
  <c r="J58" i="1" s="1"/>
  <c r="K58" i="1" s="1"/>
  <c r="L58" i="1" s="1"/>
  <c r="S169" i="1"/>
  <c r="F169" i="1"/>
  <c r="G169" i="1" s="1"/>
  <c r="H169" i="1" s="1"/>
  <c r="J169" i="1" s="1"/>
  <c r="K169" i="1" s="1"/>
  <c r="L169" i="1" s="1"/>
  <c r="O449" i="1" l="1"/>
  <c r="P449" i="1" s="1"/>
  <c r="O169" i="1"/>
  <c r="P169" i="1" s="1"/>
  <c r="T169" i="1" s="1"/>
  <c r="O58" i="1"/>
  <c r="P58" i="1" s="1"/>
  <c r="Q169" i="1" l="1"/>
  <c r="R169" i="1" s="1"/>
  <c r="T449" i="1"/>
  <c r="BP449" i="1"/>
  <c r="BP169" i="1"/>
  <c r="BP58" i="1"/>
  <c r="Q449" i="1"/>
  <c r="R449" i="1" s="1"/>
  <c r="Q58" i="1"/>
  <c r="R58" i="1" s="1"/>
  <c r="T58" i="1"/>
  <c r="S235" i="1" l="1"/>
  <c r="F235" i="1"/>
  <c r="G235" i="1" s="1"/>
  <c r="H235" i="1" s="1"/>
  <c r="J235" i="1" s="1"/>
  <c r="K235" i="1" s="1"/>
  <c r="L235" i="1" s="1"/>
  <c r="S109" i="1"/>
  <c r="F109" i="1"/>
  <c r="G109" i="1" s="1"/>
  <c r="H109" i="1" s="1"/>
  <c r="J109" i="1" s="1"/>
  <c r="K109" i="1" s="1"/>
  <c r="L109" i="1" s="1"/>
  <c r="O235" i="1" l="1"/>
  <c r="P235" i="1" s="1"/>
  <c r="O109" i="1"/>
  <c r="P109" i="1" s="1"/>
  <c r="AD65" i="23"/>
  <c r="AH65" i="23" s="1"/>
  <c r="AD66" i="23"/>
  <c r="AH66" i="23" s="1"/>
  <c r="BP109" i="1" l="1"/>
  <c r="T109" i="1"/>
  <c r="BP235" i="1"/>
  <c r="Q235" i="1"/>
  <c r="R235" i="1" s="1"/>
  <c r="T235" i="1"/>
  <c r="Q109" i="1"/>
  <c r="R109" i="1" s="1"/>
  <c r="S220" i="1"/>
  <c r="F220" i="1"/>
  <c r="G220" i="1" s="1"/>
  <c r="H220" i="1" s="1"/>
  <c r="J220" i="1" s="1"/>
  <c r="K220" i="1" s="1"/>
  <c r="L220" i="1" s="1"/>
  <c r="O220" i="1" l="1"/>
  <c r="P220" i="1" s="1"/>
  <c r="T220" i="1" s="1"/>
  <c r="AD59" i="23"/>
  <c r="AD60" i="23"/>
  <c r="AH60" i="23" s="1"/>
  <c r="AD61" i="23"/>
  <c r="AH61" i="23" s="1"/>
  <c r="AD62" i="23"/>
  <c r="AH62" i="23" s="1"/>
  <c r="AD63" i="23"/>
  <c r="AH63" i="23" s="1"/>
  <c r="AD64" i="23"/>
  <c r="AH64" i="23" s="1"/>
  <c r="AD67" i="23"/>
  <c r="AH67" i="23" s="1"/>
  <c r="AD68" i="23"/>
  <c r="AH68" i="23" s="1"/>
  <c r="AD69" i="23"/>
  <c r="AH69" i="23" s="1"/>
  <c r="AD70" i="23"/>
  <c r="AH70" i="23" s="1"/>
  <c r="AD71" i="23"/>
  <c r="AH71" i="23" s="1"/>
  <c r="AD72" i="23"/>
  <c r="AH72" i="23" s="1"/>
  <c r="AD74" i="23"/>
  <c r="AH74" i="23" s="1"/>
  <c r="AD75" i="23"/>
  <c r="AH75" i="23" s="1"/>
  <c r="AD58" i="23"/>
  <c r="AH58" i="23" s="1"/>
  <c r="S396" i="1"/>
  <c r="S414" i="1"/>
  <c r="F396" i="1"/>
  <c r="G396" i="1" s="1"/>
  <c r="H396" i="1" s="1"/>
  <c r="J396" i="1" s="1"/>
  <c r="K396" i="1" s="1"/>
  <c r="L396" i="1" s="1"/>
  <c r="F414" i="1"/>
  <c r="G414" i="1" s="1"/>
  <c r="H414" i="1" s="1"/>
  <c r="J414" i="1" s="1"/>
  <c r="K414" i="1" s="1"/>
  <c r="L414" i="1" s="1"/>
  <c r="Q220" i="1" l="1"/>
  <c r="R220" i="1" s="1"/>
  <c r="BP220" i="1"/>
  <c r="O414" i="1"/>
  <c r="P414" i="1" s="1"/>
  <c r="Q414" i="1" s="1"/>
  <c r="R414" i="1" s="1"/>
  <c r="O396" i="1"/>
  <c r="P396" i="1" s="1"/>
  <c r="Q396" i="1" s="1"/>
  <c r="R396" i="1" s="1"/>
  <c r="DC53" i="24"/>
  <c r="R53" i="24"/>
  <c r="F53" i="24"/>
  <c r="G53" i="24" s="1"/>
  <c r="N53" i="24" s="1"/>
  <c r="O53" i="24" s="1"/>
  <c r="DC52" i="24"/>
  <c r="R52" i="24"/>
  <c r="F52" i="24"/>
  <c r="G52" i="24" s="1"/>
  <c r="DC51" i="24"/>
  <c r="R51" i="24"/>
  <c r="F51" i="24"/>
  <c r="G51" i="24" s="1"/>
  <c r="N51" i="24" s="1"/>
  <c r="O51" i="24" s="1"/>
  <c r="DC50" i="24"/>
  <c r="R50" i="24"/>
  <c r="F50" i="24"/>
  <c r="G50" i="24" s="1"/>
  <c r="DC49" i="24"/>
  <c r="R49" i="24"/>
  <c r="F49" i="24"/>
  <c r="G49" i="24" s="1"/>
  <c r="DC48" i="24"/>
  <c r="R48" i="24"/>
  <c r="F48" i="24"/>
  <c r="G48" i="24" s="1"/>
  <c r="DC47" i="24"/>
  <c r="R47" i="24"/>
  <c r="F47" i="24"/>
  <c r="G47" i="24" s="1"/>
  <c r="N47" i="24" s="1"/>
  <c r="O47" i="24" s="1"/>
  <c r="DC46" i="24"/>
  <c r="R46" i="24"/>
  <c r="F46" i="24"/>
  <c r="G46" i="24" s="1"/>
  <c r="DC45" i="24"/>
  <c r="R45" i="24"/>
  <c r="F45" i="24"/>
  <c r="G45" i="24" s="1"/>
  <c r="N45" i="24" s="1"/>
  <c r="O45" i="24" s="1"/>
  <c r="DC44" i="24"/>
  <c r="R44" i="24"/>
  <c r="F44" i="24"/>
  <c r="G44" i="24" s="1"/>
  <c r="DC43" i="24"/>
  <c r="R43" i="24"/>
  <c r="F43" i="24"/>
  <c r="G43" i="24" s="1"/>
  <c r="N43" i="24" s="1"/>
  <c r="O43" i="24" s="1"/>
  <c r="DC42" i="24"/>
  <c r="R42" i="24"/>
  <c r="F42" i="24"/>
  <c r="G42" i="24" s="1"/>
  <c r="DC41" i="24"/>
  <c r="R41" i="24"/>
  <c r="F41" i="24"/>
  <c r="G41" i="24" s="1"/>
  <c r="N41" i="24" s="1"/>
  <c r="O41" i="24" s="1"/>
  <c r="DC40" i="24"/>
  <c r="R40" i="24"/>
  <c r="F40" i="24"/>
  <c r="G40" i="24" s="1"/>
  <c r="DC39" i="24"/>
  <c r="R39" i="24"/>
  <c r="F39" i="24"/>
  <c r="G39" i="24" s="1"/>
  <c r="N39" i="24" s="1"/>
  <c r="O39" i="24" s="1"/>
  <c r="DC38" i="24"/>
  <c r="R38" i="24"/>
  <c r="F38" i="24"/>
  <c r="G38" i="24" s="1"/>
  <c r="DC37" i="24"/>
  <c r="R37" i="24"/>
  <c r="F37" i="24"/>
  <c r="G37" i="24" s="1"/>
  <c r="DC36" i="24"/>
  <c r="R36" i="24"/>
  <c r="F36" i="24"/>
  <c r="G36" i="24" s="1"/>
  <c r="DC35" i="24"/>
  <c r="R35" i="24"/>
  <c r="F35" i="24"/>
  <c r="G35" i="24" s="1"/>
  <c r="DC34" i="24"/>
  <c r="R34" i="24"/>
  <c r="F34" i="24"/>
  <c r="G34" i="24" s="1"/>
  <c r="DC33" i="24"/>
  <c r="R33" i="24"/>
  <c r="F33" i="24"/>
  <c r="G33" i="24" s="1"/>
  <c r="N33" i="24" s="1"/>
  <c r="O33" i="24" s="1"/>
  <c r="DC32" i="24"/>
  <c r="R32" i="24"/>
  <c r="F32" i="24"/>
  <c r="G32" i="24" s="1"/>
  <c r="DC29" i="24"/>
  <c r="R29" i="24"/>
  <c r="F29" i="24"/>
  <c r="G29" i="24" s="1"/>
  <c r="DC28" i="24"/>
  <c r="R28" i="24"/>
  <c r="F28" i="24"/>
  <c r="G28" i="24" s="1"/>
  <c r="DC27" i="24"/>
  <c r="R27" i="24"/>
  <c r="F27" i="24"/>
  <c r="G27" i="24" s="1"/>
  <c r="DC26" i="24"/>
  <c r="R26" i="24"/>
  <c r="F26" i="24"/>
  <c r="G26" i="24" s="1"/>
  <c r="DC25" i="24"/>
  <c r="R25" i="24"/>
  <c r="F25" i="24"/>
  <c r="G25" i="24" s="1"/>
  <c r="DC24" i="24"/>
  <c r="R24" i="24"/>
  <c r="F24" i="24"/>
  <c r="G24" i="24" s="1"/>
  <c r="DC23" i="24"/>
  <c r="R23" i="24"/>
  <c r="F23" i="24"/>
  <c r="G23" i="24" s="1"/>
  <c r="DC22" i="24"/>
  <c r="R22" i="24"/>
  <c r="F22" i="24"/>
  <c r="G22" i="24" s="1"/>
  <c r="DC21" i="24"/>
  <c r="R21" i="24"/>
  <c r="F21" i="24"/>
  <c r="G21" i="24" s="1"/>
  <c r="DC20" i="24"/>
  <c r="R20" i="24"/>
  <c r="F20" i="24"/>
  <c r="G20" i="24" s="1"/>
  <c r="DC19" i="24"/>
  <c r="R19" i="24"/>
  <c r="F19" i="24"/>
  <c r="G19" i="24" s="1"/>
  <c r="DC18" i="24"/>
  <c r="R18" i="24"/>
  <c r="F18" i="24"/>
  <c r="G18" i="24" s="1"/>
  <c r="DC17" i="24"/>
  <c r="R17" i="24"/>
  <c r="F17" i="24"/>
  <c r="G17" i="24" s="1"/>
  <c r="N17" i="24" s="1"/>
  <c r="O17" i="24" s="1"/>
  <c r="DC16" i="24"/>
  <c r="R16" i="24"/>
  <c r="F16" i="24"/>
  <c r="G16" i="24" s="1"/>
  <c r="DC15" i="24"/>
  <c r="R15" i="24"/>
  <c r="F15" i="24"/>
  <c r="G15" i="24" s="1"/>
  <c r="N15" i="24" s="1"/>
  <c r="O15" i="24" s="1"/>
  <c r="DC14" i="24"/>
  <c r="R14" i="24"/>
  <c r="F14" i="24"/>
  <c r="G14" i="24" s="1"/>
  <c r="DC13" i="24"/>
  <c r="R13" i="24"/>
  <c r="F13" i="24"/>
  <c r="G13" i="24" s="1"/>
  <c r="N13" i="24" s="1"/>
  <c r="O13" i="24" s="1"/>
  <c r="DC12" i="24"/>
  <c r="R12" i="24"/>
  <c r="F12" i="24"/>
  <c r="G12" i="24" s="1"/>
  <c r="DC11" i="24"/>
  <c r="R11" i="24"/>
  <c r="F11" i="24"/>
  <c r="G11" i="24" s="1"/>
  <c r="N11" i="24" s="1"/>
  <c r="O11" i="24" s="1"/>
  <c r="DC10" i="24"/>
  <c r="R10" i="24"/>
  <c r="F10" i="24"/>
  <c r="G10" i="24" s="1"/>
  <c r="DC9" i="24"/>
  <c r="R9" i="24"/>
  <c r="F9" i="24"/>
  <c r="G9" i="24" s="1"/>
  <c r="N9" i="24" s="1"/>
  <c r="O9" i="24" s="1"/>
  <c r="DC8" i="24"/>
  <c r="R8" i="24"/>
  <c r="F8" i="24"/>
  <c r="G8" i="24" s="1"/>
  <c r="DC7" i="24"/>
  <c r="R7" i="24"/>
  <c r="F7" i="24"/>
  <c r="G7" i="24" s="1"/>
  <c r="N7" i="24" s="1"/>
  <c r="O7" i="24" s="1"/>
  <c r="DC6" i="24"/>
  <c r="R6" i="24"/>
  <c r="F6" i="24"/>
  <c r="G6" i="24" s="1"/>
  <c r="N6" i="24" s="1"/>
  <c r="O6" i="24" s="1"/>
  <c r="DC5" i="24"/>
  <c r="R5" i="24"/>
  <c r="F5" i="24"/>
  <c r="G5" i="24" s="1"/>
  <c r="DC4" i="24"/>
  <c r="R4" i="24"/>
  <c r="F4" i="24"/>
  <c r="G4" i="24" s="1"/>
  <c r="N4" i="24" s="1"/>
  <c r="O4" i="24" s="1"/>
  <c r="DC3" i="24"/>
  <c r="R3" i="24"/>
  <c r="F3" i="24"/>
  <c r="G3" i="24" s="1"/>
  <c r="BP396" i="1" l="1"/>
  <c r="T414" i="1"/>
  <c r="BP414" i="1"/>
  <c r="T396" i="1"/>
  <c r="N3" i="24"/>
  <c r="O3" i="24" s="1"/>
  <c r="H3" i="24"/>
  <c r="I3" i="24" s="1"/>
  <c r="J3" i="24" s="1"/>
  <c r="K3" i="24" s="1"/>
  <c r="DA4" i="24"/>
  <c r="CY4" i="24"/>
  <c r="P4" i="24"/>
  <c r="Q4" i="24" s="1"/>
  <c r="CZ4" i="24"/>
  <c r="S4" i="24"/>
  <c r="DA7" i="24"/>
  <c r="CY7" i="24"/>
  <c r="P7" i="24"/>
  <c r="Q7" i="24" s="1"/>
  <c r="CZ7" i="24"/>
  <c r="S7" i="24"/>
  <c r="N10" i="24"/>
  <c r="O10" i="24" s="1"/>
  <c r="H10" i="24"/>
  <c r="I10" i="24" s="1"/>
  <c r="J10" i="24" s="1"/>
  <c r="K10" i="24" s="1"/>
  <c r="DA11" i="24"/>
  <c r="CY11" i="24"/>
  <c r="P11" i="24"/>
  <c r="Q11" i="24" s="1"/>
  <c r="CZ11" i="24"/>
  <c r="S11" i="24"/>
  <c r="N14" i="24"/>
  <c r="O14" i="24" s="1"/>
  <c r="H14" i="24"/>
  <c r="I14" i="24" s="1"/>
  <c r="J14" i="24" s="1"/>
  <c r="K14" i="24" s="1"/>
  <c r="DA15" i="24"/>
  <c r="CY15" i="24"/>
  <c r="P15" i="24"/>
  <c r="Q15" i="24" s="1"/>
  <c r="CZ15" i="24"/>
  <c r="S15" i="24"/>
  <c r="N18" i="24"/>
  <c r="O18" i="24" s="1"/>
  <c r="H18" i="24"/>
  <c r="I18" i="24" s="1"/>
  <c r="J18" i="24" s="1"/>
  <c r="K18" i="24" s="1"/>
  <c r="N5" i="24"/>
  <c r="O5" i="24" s="1"/>
  <c r="H5" i="24"/>
  <c r="I5" i="24" s="1"/>
  <c r="J5" i="24" s="1"/>
  <c r="K5" i="24" s="1"/>
  <c r="DA6" i="24"/>
  <c r="CY6" i="24"/>
  <c r="P6" i="24"/>
  <c r="Q6" i="24" s="1"/>
  <c r="CZ6" i="24"/>
  <c r="S6" i="24"/>
  <c r="N8" i="24"/>
  <c r="O8" i="24" s="1"/>
  <c r="H8" i="24"/>
  <c r="I8" i="24" s="1"/>
  <c r="J8" i="24" s="1"/>
  <c r="K8" i="24" s="1"/>
  <c r="DA9" i="24"/>
  <c r="CY9" i="24"/>
  <c r="P9" i="24"/>
  <c r="Q9" i="24" s="1"/>
  <c r="CZ9" i="24"/>
  <c r="S9" i="24"/>
  <c r="N12" i="24"/>
  <c r="O12" i="24" s="1"/>
  <c r="H12" i="24"/>
  <c r="I12" i="24" s="1"/>
  <c r="J12" i="24" s="1"/>
  <c r="K12" i="24" s="1"/>
  <c r="DA13" i="24"/>
  <c r="CY13" i="24"/>
  <c r="P13" i="24"/>
  <c r="Q13" i="24" s="1"/>
  <c r="CZ13" i="24"/>
  <c r="S13" i="24"/>
  <c r="N16" i="24"/>
  <c r="O16" i="24" s="1"/>
  <c r="H16" i="24"/>
  <c r="I16" i="24" s="1"/>
  <c r="J16" i="24" s="1"/>
  <c r="K16" i="24" s="1"/>
  <c r="DA17" i="24"/>
  <c r="CY17" i="24"/>
  <c r="P17" i="24"/>
  <c r="Q17" i="24" s="1"/>
  <c r="CZ17" i="24"/>
  <c r="S17" i="24"/>
  <c r="N20" i="24"/>
  <c r="O20" i="24" s="1"/>
  <c r="H20" i="24"/>
  <c r="I20" i="24" s="1"/>
  <c r="J20" i="24" s="1"/>
  <c r="K20" i="24" s="1"/>
  <c r="N22" i="24"/>
  <c r="O22" i="24" s="1"/>
  <c r="H22" i="24"/>
  <c r="I22" i="24" s="1"/>
  <c r="J22" i="24" s="1"/>
  <c r="K22" i="24" s="1"/>
  <c r="N24" i="24"/>
  <c r="O24" i="24" s="1"/>
  <c r="H24" i="24"/>
  <c r="I24" i="24" s="1"/>
  <c r="J24" i="24" s="1"/>
  <c r="K24" i="24" s="1"/>
  <c r="N26" i="24"/>
  <c r="O26" i="24" s="1"/>
  <c r="H26" i="24"/>
  <c r="I26" i="24" s="1"/>
  <c r="J26" i="24" s="1"/>
  <c r="K26" i="24" s="1"/>
  <c r="N28" i="24"/>
  <c r="O28" i="24" s="1"/>
  <c r="H28" i="24"/>
  <c r="I28" i="24" s="1"/>
  <c r="J28" i="24" s="1"/>
  <c r="K28" i="24" s="1"/>
  <c r="N32" i="24"/>
  <c r="O32" i="24" s="1"/>
  <c r="H32" i="24"/>
  <c r="I32" i="24" s="1"/>
  <c r="J32" i="24" s="1"/>
  <c r="K32" i="24" s="1"/>
  <c r="DA33" i="24"/>
  <c r="CY33" i="24"/>
  <c r="P33" i="24"/>
  <c r="Q33" i="24" s="1"/>
  <c r="CZ33" i="24"/>
  <c r="S33" i="24"/>
  <c r="N35" i="24"/>
  <c r="O35" i="24" s="1"/>
  <c r="H35" i="24"/>
  <c r="I35" i="24" s="1"/>
  <c r="J35" i="24" s="1"/>
  <c r="K35" i="24" s="1"/>
  <c r="CZ41" i="24"/>
  <c r="S41" i="24"/>
  <c r="DA41" i="24"/>
  <c r="CY41" i="24"/>
  <c r="DB41" i="24" s="1"/>
  <c r="P41" i="24"/>
  <c r="Q41" i="24" s="1"/>
  <c r="H4" i="24"/>
  <c r="I4" i="24" s="1"/>
  <c r="J4" i="24" s="1"/>
  <c r="K4" i="24" s="1"/>
  <c r="H6" i="24"/>
  <c r="I6" i="24" s="1"/>
  <c r="J6" i="24" s="1"/>
  <c r="K6" i="24" s="1"/>
  <c r="H7" i="24"/>
  <c r="I7" i="24" s="1"/>
  <c r="J7" i="24" s="1"/>
  <c r="K7" i="24" s="1"/>
  <c r="H9" i="24"/>
  <c r="I9" i="24" s="1"/>
  <c r="J9" i="24" s="1"/>
  <c r="K9" i="24" s="1"/>
  <c r="H11" i="24"/>
  <c r="I11" i="24" s="1"/>
  <c r="J11" i="24" s="1"/>
  <c r="K11" i="24" s="1"/>
  <c r="H13" i="24"/>
  <c r="I13" i="24" s="1"/>
  <c r="J13" i="24" s="1"/>
  <c r="K13" i="24" s="1"/>
  <c r="H15" i="24"/>
  <c r="I15" i="24" s="1"/>
  <c r="J15" i="24" s="1"/>
  <c r="K15" i="24" s="1"/>
  <c r="H17" i="24"/>
  <c r="I17" i="24" s="1"/>
  <c r="J17" i="24" s="1"/>
  <c r="K17" i="24" s="1"/>
  <c r="N19" i="24"/>
  <c r="O19" i="24" s="1"/>
  <c r="H19" i="24"/>
  <c r="I19" i="24" s="1"/>
  <c r="J19" i="24" s="1"/>
  <c r="K19" i="24" s="1"/>
  <c r="N21" i="24"/>
  <c r="O21" i="24" s="1"/>
  <c r="H21" i="24"/>
  <c r="I21" i="24" s="1"/>
  <c r="J21" i="24" s="1"/>
  <c r="K21" i="24" s="1"/>
  <c r="N23" i="24"/>
  <c r="O23" i="24" s="1"/>
  <c r="H23" i="24"/>
  <c r="I23" i="24" s="1"/>
  <c r="J23" i="24" s="1"/>
  <c r="K23" i="24" s="1"/>
  <c r="N25" i="24"/>
  <c r="O25" i="24" s="1"/>
  <c r="H25" i="24"/>
  <c r="I25" i="24" s="1"/>
  <c r="J25" i="24" s="1"/>
  <c r="K25" i="24" s="1"/>
  <c r="N27" i="24"/>
  <c r="O27" i="24" s="1"/>
  <c r="H27" i="24"/>
  <c r="I27" i="24" s="1"/>
  <c r="J27" i="24" s="1"/>
  <c r="K27" i="24" s="1"/>
  <c r="N29" i="24"/>
  <c r="O29" i="24" s="1"/>
  <c r="H29" i="24"/>
  <c r="I29" i="24" s="1"/>
  <c r="J29" i="24" s="1"/>
  <c r="K29" i="24" s="1"/>
  <c r="N34" i="24"/>
  <c r="O34" i="24" s="1"/>
  <c r="H34" i="24"/>
  <c r="I34" i="24" s="1"/>
  <c r="J34" i="24" s="1"/>
  <c r="K34" i="24" s="1"/>
  <c r="N36" i="24"/>
  <c r="O36" i="24" s="1"/>
  <c r="H36" i="24"/>
  <c r="I36" i="24" s="1"/>
  <c r="J36" i="24" s="1"/>
  <c r="K36" i="24" s="1"/>
  <c r="N37" i="24"/>
  <c r="O37" i="24" s="1"/>
  <c r="H37" i="24"/>
  <c r="I37" i="24" s="1"/>
  <c r="J37" i="24" s="1"/>
  <c r="K37" i="24" s="1"/>
  <c r="N38" i="24"/>
  <c r="O38" i="24" s="1"/>
  <c r="H38" i="24"/>
  <c r="I38" i="24" s="1"/>
  <c r="J38" i="24" s="1"/>
  <c r="K38" i="24" s="1"/>
  <c r="CZ39" i="24"/>
  <c r="S39" i="24"/>
  <c r="DA39" i="24"/>
  <c r="CY39" i="24"/>
  <c r="DB39" i="24" s="1"/>
  <c r="P39" i="24"/>
  <c r="Q39" i="24" s="1"/>
  <c r="N40" i="24"/>
  <c r="O40" i="24" s="1"/>
  <c r="H40" i="24"/>
  <c r="I40" i="24" s="1"/>
  <c r="J40" i="24" s="1"/>
  <c r="K40" i="24" s="1"/>
  <c r="N42" i="24"/>
  <c r="O42" i="24" s="1"/>
  <c r="H42" i="24"/>
  <c r="I42" i="24" s="1"/>
  <c r="J42" i="24" s="1"/>
  <c r="K42" i="24" s="1"/>
  <c r="N44" i="24"/>
  <c r="O44" i="24" s="1"/>
  <c r="H44" i="24"/>
  <c r="I44" i="24" s="1"/>
  <c r="J44" i="24" s="1"/>
  <c r="K44" i="24" s="1"/>
  <c r="CZ45" i="24"/>
  <c r="S45" i="24"/>
  <c r="DA45" i="24"/>
  <c r="CY45" i="24"/>
  <c r="P45" i="24"/>
  <c r="Q45" i="24" s="1"/>
  <c r="CZ51" i="24"/>
  <c r="S51" i="24"/>
  <c r="CY51" i="24"/>
  <c r="DB51" i="24" s="1"/>
  <c r="P51" i="24"/>
  <c r="Q51" i="24" s="1"/>
  <c r="DA51" i="24"/>
  <c r="H33" i="24"/>
  <c r="I33" i="24" s="1"/>
  <c r="J33" i="24" s="1"/>
  <c r="K33" i="24" s="1"/>
  <c r="H39" i="24"/>
  <c r="I39" i="24" s="1"/>
  <c r="J39" i="24" s="1"/>
  <c r="K39" i="24" s="1"/>
  <c r="H41" i="24"/>
  <c r="I41" i="24" s="1"/>
  <c r="J41" i="24" s="1"/>
  <c r="K41" i="24" s="1"/>
  <c r="CZ43" i="24"/>
  <c r="S43" i="24"/>
  <c r="DA43" i="24"/>
  <c r="CY43" i="24"/>
  <c r="DB43" i="24" s="1"/>
  <c r="P43" i="24"/>
  <c r="Q43" i="24" s="1"/>
  <c r="N46" i="24"/>
  <c r="O46" i="24" s="1"/>
  <c r="H46" i="24"/>
  <c r="I46" i="24" s="1"/>
  <c r="J46" i="24" s="1"/>
  <c r="K46" i="24" s="1"/>
  <c r="CZ47" i="24"/>
  <c r="S47" i="24"/>
  <c r="DA47" i="24"/>
  <c r="CY47" i="24"/>
  <c r="P47" i="24"/>
  <c r="Q47" i="24" s="1"/>
  <c r="CZ53" i="24"/>
  <c r="S53" i="24"/>
  <c r="CY53" i="24"/>
  <c r="DB53" i="24" s="1"/>
  <c r="P53" i="24"/>
  <c r="Q53" i="24" s="1"/>
  <c r="DA53" i="24"/>
  <c r="H43" i="24"/>
  <c r="I43" i="24" s="1"/>
  <c r="J43" i="24" s="1"/>
  <c r="K43" i="24" s="1"/>
  <c r="H45" i="24"/>
  <c r="I45" i="24" s="1"/>
  <c r="J45" i="24" s="1"/>
  <c r="K45" i="24" s="1"/>
  <c r="H47" i="24"/>
  <c r="I47" i="24" s="1"/>
  <c r="J47" i="24" s="1"/>
  <c r="K47" i="24" s="1"/>
  <c r="H51" i="24"/>
  <c r="I51" i="24" s="1"/>
  <c r="J51" i="24" s="1"/>
  <c r="K51" i="24" s="1"/>
  <c r="H53" i="24"/>
  <c r="I53" i="24" s="1"/>
  <c r="J53" i="24" s="1"/>
  <c r="K53" i="24" s="1"/>
  <c r="N48" i="24"/>
  <c r="O48" i="24" s="1"/>
  <c r="H48" i="24"/>
  <c r="I48" i="24" s="1"/>
  <c r="J48" i="24" s="1"/>
  <c r="K48" i="24" s="1"/>
  <c r="N49" i="24"/>
  <c r="O49" i="24" s="1"/>
  <c r="H49" i="24"/>
  <c r="I49" i="24" s="1"/>
  <c r="J49" i="24" s="1"/>
  <c r="K49" i="24" s="1"/>
  <c r="N50" i="24"/>
  <c r="O50" i="24" s="1"/>
  <c r="H50" i="24"/>
  <c r="I50" i="24" s="1"/>
  <c r="J50" i="24" s="1"/>
  <c r="K50" i="24" s="1"/>
  <c r="N52" i="24"/>
  <c r="O52" i="24" s="1"/>
  <c r="H52" i="24"/>
  <c r="I52" i="24" s="1"/>
  <c r="J52" i="24" s="1"/>
  <c r="K52" i="24" s="1"/>
  <c r="S422" i="1"/>
  <c r="F422" i="1"/>
  <c r="G422" i="1" s="1"/>
  <c r="S305" i="1"/>
  <c r="F305" i="1"/>
  <c r="G305" i="1" s="1"/>
  <c r="DB45" i="24" l="1"/>
  <c r="DA52" i="24"/>
  <c r="CY52" i="24"/>
  <c r="P52" i="24"/>
  <c r="Q52" i="24" s="1"/>
  <c r="S52" i="24"/>
  <c r="CZ52" i="24"/>
  <c r="DA50" i="24"/>
  <c r="CY50" i="24"/>
  <c r="DB50" i="24" s="1"/>
  <c r="P50" i="24"/>
  <c r="Q50" i="24" s="1"/>
  <c r="S50" i="24"/>
  <c r="CZ50" i="24"/>
  <c r="DA49" i="24"/>
  <c r="CY49" i="24"/>
  <c r="P49" i="24"/>
  <c r="Q49" i="24" s="1"/>
  <c r="S49" i="24"/>
  <c r="CZ49" i="24"/>
  <c r="DA48" i="24"/>
  <c r="CY48" i="24"/>
  <c r="DB48" i="24" s="1"/>
  <c r="P48" i="24"/>
  <c r="Q48" i="24" s="1"/>
  <c r="S48" i="24"/>
  <c r="CZ48" i="24"/>
  <c r="DB47" i="24"/>
  <c r="DA38" i="24"/>
  <c r="CY38" i="24"/>
  <c r="P38" i="24"/>
  <c r="Q38" i="24" s="1"/>
  <c r="CZ38" i="24"/>
  <c r="S38" i="24"/>
  <c r="DA37" i="24"/>
  <c r="CY37" i="24"/>
  <c r="P37" i="24"/>
  <c r="Q37" i="24" s="1"/>
  <c r="CZ37" i="24"/>
  <c r="S37" i="24"/>
  <c r="DA36" i="24"/>
  <c r="CY36" i="24"/>
  <c r="P36" i="24"/>
  <c r="Q36" i="24" s="1"/>
  <c r="CZ36" i="24"/>
  <c r="S36" i="24"/>
  <c r="DA34" i="24"/>
  <c r="CY34" i="24"/>
  <c r="P34" i="24"/>
  <c r="Q34" i="24" s="1"/>
  <c r="CZ34" i="24"/>
  <c r="S34" i="24"/>
  <c r="DA29" i="24"/>
  <c r="CY29" i="24"/>
  <c r="P29" i="24"/>
  <c r="Q29" i="24" s="1"/>
  <c r="CZ29" i="24"/>
  <c r="S29" i="24"/>
  <c r="DA27" i="24"/>
  <c r="CY27" i="24"/>
  <c r="P27" i="24"/>
  <c r="Q27" i="24" s="1"/>
  <c r="CZ27" i="24"/>
  <c r="S27" i="24"/>
  <c r="DA25" i="24"/>
  <c r="CY25" i="24"/>
  <c r="P25" i="24"/>
  <c r="Q25" i="24" s="1"/>
  <c r="CZ25" i="24"/>
  <c r="S25" i="24"/>
  <c r="DA23" i="24"/>
  <c r="CY23" i="24"/>
  <c r="P23" i="24"/>
  <c r="Q23" i="24" s="1"/>
  <c r="CZ23" i="24"/>
  <c r="S23" i="24"/>
  <c r="DA21" i="24"/>
  <c r="CY21" i="24"/>
  <c r="P21" i="24"/>
  <c r="Q21" i="24" s="1"/>
  <c r="CZ21" i="24"/>
  <c r="S21" i="24"/>
  <c r="DA19" i="24"/>
  <c r="CY19" i="24"/>
  <c r="P19" i="24"/>
  <c r="Q19" i="24" s="1"/>
  <c r="CZ19" i="24"/>
  <c r="S19" i="24"/>
  <c r="DB33" i="24"/>
  <c r="CZ16" i="24"/>
  <c r="S16" i="24"/>
  <c r="DA16" i="24"/>
  <c r="CY16" i="24"/>
  <c r="DB16" i="24" s="1"/>
  <c r="P16" i="24"/>
  <c r="Q16" i="24" s="1"/>
  <c r="DB13" i="24"/>
  <c r="CZ8" i="24"/>
  <c r="S8" i="24"/>
  <c r="DA8" i="24"/>
  <c r="CY8" i="24"/>
  <c r="DB8" i="24" s="1"/>
  <c r="P8" i="24"/>
  <c r="Q8" i="24" s="1"/>
  <c r="DB6" i="24"/>
  <c r="CZ14" i="24"/>
  <c r="S14" i="24"/>
  <c r="DA14" i="24"/>
  <c r="CY14" i="24"/>
  <c r="DB14" i="24" s="1"/>
  <c r="P14" i="24"/>
  <c r="Q14" i="24" s="1"/>
  <c r="DB11" i="24"/>
  <c r="DB4" i="24"/>
  <c r="DA46" i="24"/>
  <c r="CY46" i="24"/>
  <c r="P46" i="24"/>
  <c r="Q46" i="24" s="1"/>
  <c r="CZ46" i="24"/>
  <c r="S46" i="24"/>
  <c r="DA44" i="24"/>
  <c r="CY44" i="24"/>
  <c r="P44" i="24"/>
  <c r="Q44" i="24" s="1"/>
  <c r="CZ44" i="24"/>
  <c r="S44" i="24"/>
  <c r="CZ42" i="24"/>
  <c r="S42" i="24"/>
  <c r="DA42" i="24"/>
  <c r="CY42" i="24"/>
  <c r="DB42" i="24" s="1"/>
  <c r="P42" i="24"/>
  <c r="Q42" i="24" s="1"/>
  <c r="DA40" i="24"/>
  <c r="CY40" i="24"/>
  <c r="P40" i="24"/>
  <c r="Q40" i="24" s="1"/>
  <c r="CZ40" i="24"/>
  <c r="S40" i="24"/>
  <c r="CZ35" i="24"/>
  <c r="S35" i="24"/>
  <c r="DA35" i="24"/>
  <c r="CY35" i="24"/>
  <c r="DB35" i="24" s="1"/>
  <c r="P35" i="24"/>
  <c r="Q35" i="24" s="1"/>
  <c r="CZ32" i="24"/>
  <c r="S32" i="24"/>
  <c r="DA32" i="24"/>
  <c r="CY32" i="24"/>
  <c r="P32" i="24"/>
  <c r="Q32" i="24" s="1"/>
  <c r="CZ28" i="24"/>
  <c r="S28" i="24"/>
  <c r="DA28" i="24"/>
  <c r="CY28" i="24"/>
  <c r="DB28" i="24" s="1"/>
  <c r="P28" i="24"/>
  <c r="Q28" i="24" s="1"/>
  <c r="CZ26" i="24"/>
  <c r="S26" i="24"/>
  <c r="DA26" i="24"/>
  <c r="CY26" i="24"/>
  <c r="P26" i="24"/>
  <c r="Q26" i="24" s="1"/>
  <c r="CZ24" i="24"/>
  <c r="S24" i="24"/>
  <c r="DA24" i="24"/>
  <c r="CY24" i="24"/>
  <c r="DB24" i="24" s="1"/>
  <c r="P24" i="24"/>
  <c r="Q24" i="24" s="1"/>
  <c r="CZ22" i="24"/>
  <c r="S22" i="24"/>
  <c r="DA22" i="24"/>
  <c r="CY22" i="24"/>
  <c r="P22" i="24"/>
  <c r="Q22" i="24" s="1"/>
  <c r="CZ20" i="24"/>
  <c r="S20" i="24"/>
  <c r="DA20" i="24"/>
  <c r="CY20" i="24"/>
  <c r="DB20" i="24" s="1"/>
  <c r="P20" i="24"/>
  <c r="Q20" i="24" s="1"/>
  <c r="DB17" i="24"/>
  <c r="CZ12" i="24"/>
  <c r="S12" i="24"/>
  <c r="DA12" i="24"/>
  <c r="CY12" i="24"/>
  <c r="DB12" i="24" s="1"/>
  <c r="P12" i="24"/>
  <c r="Q12" i="24" s="1"/>
  <c r="DB9" i="24"/>
  <c r="CZ5" i="24"/>
  <c r="S5" i="24"/>
  <c r="DA5" i="24"/>
  <c r="CY5" i="24"/>
  <c r="DB5" i="24" s="1"/>
  <c r="P5" i="24"/>
  <c r="Q5" i="24" s="1"/>
  <c r="CZ18" i="24"/>
  <c r="DA18" i="24"/>
  <c r="CY18" i="24"/>
  <c r="DB18" i="24" s="1"/>
  <c r="S18" i="24"/>
  <c r="P18" i="24"/>
  <c r="Q18" i="24" s="1"/>
  <c r="DB15" i="24"/>
  <c r="CZ10" i="24"/>
  <c r="S10" i="24"/>
  <c r="DA10" i="24"/>
  <c r="CY10" i="24"/>
  <c r="P10" i="24"/>
  <c r="Q10" i="24" s="1"/>
  <c r="DB7" i="24"/>
  <c r="CZ3" i="24"/>
  <c r="S3" i="24"/>
  <c r="DA3" i="24"/>
  <c r="CY3" i="24"/>
  <c r="P3" i="24"/>
  <c r="Q3" i="24" s="1"/>
  <c r="H422" i="1"/>
  <c r="J422" i="1" s="1"/>
  <c r="K422" i="1" s="1"/>
  <c r="L422" i="1" s="1"/>
  <c r="O422" i="1"/>
  <c r="P422" i="1" s="1"/>
  <c r="H305" i="1"/>
  <c r="J305" i="1" s="1"/>
  <c r="K305" i="1" s="1"/>
  <c r="L305" i="1" s="1"/>
  <c r="O305" i="1"/>
  <c r="P305" i="1" s="1"/>
  <c r="S399" i="1"/>
  <c r="F399" i="1"/>
  <c r="G399" i="1" s="1"/>
  <c r="H399" i="1" s="1"/>
  <c r="J399" i="1" s="1"/>
  <c r="K399" i="1" s="1"/>
  <c r="L399" i="1" s="1"/>
  <c r="DB3" i="24" l="1"/>
  <c r="DB10" i="24"/>
  <c r="DB22" i="24"/>
  <c r="DB26" i="24"/>
  <c r="DB32" i="24"/>
  <c r="DB40" i="24"/>
  <c r="DB44" i="24"/>
  <c r="DB21" i="24"/>
  <c r="DB25" i="24"/>
  <c r="DB29" i="24"/>
  <c r="DB36" i="24"/>
  <c r="DB38" i="24"/>
  <c r="DB49" i="24"/>
  <c r="DB52" i="24"/>
  <c r="DB46" i="24"/>
  <c r="DB19" i="24"/>
  <c r="DB23" i="24"/>
  <c r="DB27" i="24"/>
  <c r="DB34" i="24"/>
  <c r="DB37" i="24"/>
  <c r="BP422" i="1"/>
  <c r="Q305" i="1"/>
  <c r="R305" i="1" s="1"/>
  <c r="BP305" i="1"/>
  <c r="Q422" i="1"/>
  <c r="R422" i="1" s="1"/>
  <c r="T422" i="1"/>
  <c r="T305" i="1"/>
  <c r="O399" i="1"/>
  <c r="P399" i="1" s="1"/>
  <c r="Q399" i="1" s="1"/>
  <c r="R399" i="1" s="1"/>
  <c r="T399" i="1" l="1"/>
  <c r="BP399" i="1"/>
  <c r="S172" i="1" l="1"/>
  <c r="F172" i="1" l="1"/>
  <c r="G172" i="1" s="1"/>
  <c r="S44" i="1"/>
  <c r="G44" i="1"/>
  <c r="H44" i="1" s="1"/>
  <c r="J44" i="1" s="1"/>
  <c r="K44" i="1" s="1"/>
  <c r="L44" i="1" s="1"/>
  <c r="H172" i="1" l="1"/>
  <c r="J172" i="1" s="1"/>
  <c r="K172" i="1" s="1"/>
  <c r="L172" i="1" s="1"/>
  <c r="O172" i="1"/>
  <c r="P172" i="1" s="1"/>
  <c r="O44" i="1"/>
  <c r="P44" i="1" s="1"/>
  <c r="Q172" i="1" l="1"/>
  <c r="R172" i="1" s="1"/>
  <c r="BP172" i="1"/>
  <c r="T172" i="1"/>
  <c r="T44" i="1"/>
  <c r="Q44" i="1"/>
  <c r="R44" i="1" s="1"/>
  <c r="BP44" i="1"/>
  <c r="S315" i="1" l="1"/>
  <c r="F315" i="1"/>
  <c r="G315" i="1" s="1"/>
  <c r="H315" i="1" s="1"/>
  <c r="J315" i="1" l="1"/>
  <c r="K315" i="1" s="1"/>
  <c r="L315" i="1" s="1"/>
  <c r="I315" i="1"/>
  <c r="O315" i="1"/>
  <c r="P315" i="1" s="1"/>
  <c r="BP315" i="1" l="1"/>
  <c r="T315" i="1"/>
  <c r="Q315" i="1"/>
  <c r="R315" i="1" s="1"/>
  <c r="S405" i="1"/>
  <c r="F405" i="1"/>
  <c r="G405" i="1" s="1"/>
  <c r="O405" i="1" s="1"/>
  <c r="P405" i="1" s="1"/>
  <c r="Q405" i="1" l="1"/>
  <c r="R405" i="1" s="1"/>
  <c r="BP405" i="1"/>
  <c r="T405" i="1"/>
  <c r="H405" i="1"/>
  <c r="J405" i="1" s="1"/>
  <c r="K405" i="1" s="1"/>
  <c r="L405" i="1" s="1"/>
  <c r="S240" i="1"/>
  <c r="F240" i="1"/>
  <c r="G240" i="1" s="1"/>
  <c r="H240" i="1" s="1"/>
  <c r="J240" i="1" s="1"/>
  <c r="K240" i="1" s="1"/>
  <c r="L240" i="1" s="1"/>
  <c r="O240" i="1" l="1"/>
  <c r="P240" i="1" s="1"/>
  <c r="T240" i="1" l="1"/>
  <c r="BP240" i="1"/>
  <c r="Q240" i="1"/>
  <c r="R240" i="1" s="1"/>
  <c r="S140" i="1"/>
  <c r="F140" i="1"/>
  <c r="G140" i="1" s="1"/>
  <c r="H140" i="1" s="1"/>
  <c r="I140" i="1" s="1"/>
  <c r="F156" i="1"/>
  <c r="G156" i="1" s="1"/>
  <c r="J140" i="1" l="1"/>
  <c r="K140" i="1" s="1"/>
  <c r="L140" i="1" s="1"/>
  <c r="O140" i="1"/>
  <c r="P140" i="1" s="1"/>
  <c r="H156" i="1"/>
  <c r="I156" i="1" s="1"/>
  <c r="O156" i="1"/>
  <c r="P156" i="1" s="1"/>
  <c r="BP156" i="1" l="1"/>
  <c r="T156" i="1"/>
  <c r="J156" i="1"/>
  <c r="K156" i="1" s="1"/>
  <c r="L156" i="1" s="1"/>
  <c r="T140" i="1"/>
  <c r="Q140" i="1"/>
  <c r="R140" i="1" s="1"/>
  <c r="BP140" i="1"/>
  <c r="Q156" i="1"/>
  <c r="R156" i="1" s="1"/>
  <c r="S168" i="1" l="1"/>
  <c r="S187" i="1"/>
  <c r="S201" i="1"/>
  <c r="F201" i="1"/>
  <c r="G201" i="1" s="1"/>
  <c r="H201" i="1" l="1"/>
  <c r="J201" i="1" s="1"/>
  <c r="K201" i="1" s="1"/>
  <c r="L201" i="1" s="1"/>
  <c r="O201" i="1"/>
  <c r="P201" i="1" s="1"/>
  <c r="BP201" i="1" s="1"/>
  <c r="Q201" i="1" l="1"/>
  <c r="R201" i="1" s="1"/>
  <c r="T201" i="1"/>
  <c r="S549" i="1"/>
  <c r="F549" i="1"/>
  <c r="G549" i="1" s="1"/>
  <c r="H549" i="1" s="1"/>
  <c r="J549" i="1" s="1"/>
  <c r="K549" i="1" s="1"/>
  <c r="L549" i="1" s="1"/>
  <c r="AF55" i="23" l="1"/>
  <c r="O549" i="1"/>
  <c r="P549" i="1" s="1"/>
  <c r="F457" i="1"/>
  <c r="T549" i="1" l="1"/>
  <c r="BP549" i="1"/>
  <c r="Q549" i="1"/>
  <c r="R549" i="1" s="1"/>
  <c r="AH59" i="23"/>
  <c r="AH77" i="23" s="1"/>
  <c r="AH55" i="23"/>
  <c r="S335" i="1" l="1"/>
  <c r="F335" i="1"/>
  <c r="G335" i="1" s="1"/>
  <c r="H335" i="1" s="1"/>
  <c r="J335" i="1" s="1"/>
  <c r="K335" i="1" s="1"/>
  <c r="L335" i="1" s="1"/>
  <c r="O335" i="1" l="1"/>
  <c r="P335" i="1" s="1"/>
  <c r="T335" i="1" l="1"/>
  <c r="Q335" i="1"/>
  <c r="R335" i="1" s="1"/>
  <c r="BP335" i="1"/>
  <c r="S99" i="1"/>
  <c r="F99" i="1"/>
  <c r="G99" i="1" s="1"/>
  <c r="H99" i="1" s="1"/>
  <c r="J99" i="1" s="1"/>
  <c r="K99" i="1" s="1"/>
  <c r="L99" i="1" s="1"/>
  <c r="O99" i="1" l="1"/>
  <c r="P99" i="1" s="1"/>
  <c r="S47" i="1"/>
  <c r="F47" i="1"/>
  <c r="G47" i="1" s="1"/>
  <c r="H47" i="1" s="1"/>
  <c r="S262" i="1"/>
  <c r="F262" i="1"/>
  <c r="G262" i="1" s="1"/>
  <c r="H262" i="1" s="1"/>
  <c r="I262" i="1" s="1"/>
  <c r="J47" i="1" l="1"/>
  <c r="K47" i="1" s="1"/>
  <c r="L47" i="1" s="1"/>
  <c r="I47" i="1"/>
  <c r="J262" i="1"/>
  <c r="K262" i="1" s="1"/>
  <c r="L262" i="1" s="1"/>
  <c r="BP99" i="1"/>
  <c r="Q99" i="1"/>
  <c r="R99" i="1" s="1"/>
  <c r="T99" i="1"/>
  <c r="O47" i="1"/>
  <c r="P47" i="1" s="1"/>
  <c r="O262" i="1"/>
  <c r="P262" i="1" s="1"/>
  <c r="T262" i="1" s="1"/>
  <c r="S298" i="1"/>
  <c r="F298" i="1"/>
  <c r="G298" i="1" s="1"/>
  <c r="H298" i="1" s="1"/>
  <c r="J298" i="1" s="1"/>
  <c r="K298" i="1" s="1"/>
  <c r="L298" i="1" s="1"/>
  <c r="Q262" i="1" l="1"/>
  <c r="R262" i="1" s="1"/>
  <c r="BP47" i="1"/>
  <c r="T47" i="1"/>
  <c r="Q47" i="1"/>
  <c r="R47" i="1" s="1"/>
  <c r="O298" i="1"/>
  <c r="P298" i="1" s="1"/>
  <c r="T298" i="1" s="1"/>
  <c r="BP262" i="1"/>
  <c r="Q298" i="1" l="1"/>
  <c r="R298" i="1" s="1"/>
  <c r="BP298" i="1"/>
  <c r="S332" i="1"/>
  <c r="F332" i="1"/>
  <c r="G332" i="1" s="1"/>
  <c r="H332" i="1" s="1"/>
  <c r="S91" i="1"/>
  <c r="F91" i="1"/>
  <c r="G91" i="1" s="1"/>
  <c r="S341" i="1"/>
  <c r="F341" i="1"/>
  <c r="G341" i="1" s="1"/>
  <c r="H341" i="1" s="1"/>
  <c r="J341" i="1" s="1"/>
  <c r="K341" i="1" s="1"/>
  <c r="L341" i="1" s="1"/>
  <c r="J332" i="1" l="1"/>
  <c r="K332" i="1" s="1"/>
  <c r="L332" i="1" s="1"/>
  <c r="I332" i="1"/>
  <c r="O332" i="1"/>
  <c r="P332" i="1" s="1"/>
  <c r="H91" i="1"/>
  <c r="I91" i="1" s="1"/>
  <c r="O91" i="1"/>
  <c r="P91" i="1" s="1"/>
  <c r="BP91" i="1" s="1"/>
  <c r="O341" i="1"/>
  <c r="P341" i="1" s="1"/>
  <c r="J91" i="1" l="1"/>
  <c r="K91" i="1" s="1"/>
  <c r="L91" i="1" s="1"/>
  <c r="BP341" i="1"/>
  <c r="BP332" i="1"/>
  <c r="T332" i="1"/>
  <c r="T91" i="1"/>
  <c r="Q332" i="1"/>
  <c r="R332" i="1" s="1"/>
  <c r="Q341" i="1"/>
  <c r="R341" i="1" s="1"/>
  <c r="T341" i="1"/>
  <c r="Q91" i="1"/>
  <c r="R91" i="1" s="1"/>
  <c r="F412" i="1"/>
  <c r="G412" i="1" s="1"/>
  <c r="S412" i="1"/>
  <c r="S253" i="1"/>
  <c r="F253" i="1"/>
  <c r="G253" i="1" s="1"/>
  <c r="F377" i="1"/>
  <c r="G377" i="1" s="1"/>
  <c r="O377" i="1" s="1"/>
  <c r="P377" i="1" s="1"/>
  <c r="BP377" i="1" s="1"/>
  <c r="S377" i="1"/>
  <c r="S89" i="1"/>
  <c r="F89" i="1"/>
  <c r="G89" i="1" s="1"/>
  <c r="H89" i="1" s="1"/>
  <c r="I89" i="1" s="1"/>
  <c r="S110" i="1"/>
  <c r="F110" i="1"/>
  <c r="G110" i="1" s="1"/>
  <c r="O110" i="1" s="1"/>
  <c r="P110" i="1" s="1"/>
  <c r="S130" i="1"/>
  <c r="F130" i="1"/>
  <c r="G130" i="1" s="1"/>
  <c r="S114" i="1"/>
  <c r="F114" i="1"/>
  <c r="G114" i="1" s="1"/>
  <c r="S93" i="1"/>
  <c r="F93" i="1"/>
  <c r="G93" i="1" s="1"/>
  <c r="O93" i="1" s="1"/>
  <c r="P93" i="1" s="1"/>
  <c r="T93" i="1" s="1"/>
  <c r="S116" i="1"/>
  <c r="F116" i="1"/>
  <c r="G116" i="1" s="1"/>
  <c r="S121" i="1"/>
  <c r="F121" i="1"/>
  <c r="G121" i="1" s="1"/>
  <c r="O121" i="1" s="1"/>
  <c r="P121" i="1" s="1"/>
  <c r="S118" i="1"/>
  <c r="F118" i="1"/>
  <c r="G118" i="1" s="1"/>
  <c r="S346" i="1"/>
  <c r="S344" i="1"/>
  <c r="F346" i="1"/>
  <c r="G346" i="1" s="1"/>
  <c r="F344" i="1"/>
  <c r="G344" i="1" s="1"/>
  <c r="O344" i="1" s="1"/>
  <c r="P344" i="1" s="1"/>
  <c r="S159" i="1"/>
  <c r="F159" i="1"/>
  <c r="G159" i="1" s="1"/>
  <c r="H159" i="1" s="1"/>
  <c r="I159" i="1" s="1"/>
  <c r="S562" i="1"/>
  <c r="S534" i="1"/>
  <c r="S533" i="1"/>
  <c r="F252" i="1"/>
  <c r="G252" i="1" s="1"/>
  <c r="S97" i="1"/>
  <c r="F97" i="1"/>
  <c r="G97" i="1" s="1"/>
  <c r="F562" i="1"/>
  <c r="G562" i="1" s="1"/>
  <c r="F534" i="1"/>
  <c r="G534" i="1" s="1"/>
  <c r="H534" i="1" s="1"/>
  <c r="J534" i="1" s="1"/>
  <c r="K534" i="1" s="1"/>
  <c r="L534" i="1" s="1"/>
  <c r="F533" i="1"/>
  <c r="G533" i="1" s="1"/>
  <c r="H533" i="1" s="1"/>
  <c r="J533" i="1" s="1"/>
  <c r="K533" i="1" s="1"/>
  <c r="L533" i="1" s="1"/>
  <c r="S554" i="1"/>
  <c r="S14" i="1"/>
  <c r="S557" i="1"/>
  <c r="S19" i="1"/>
  <c r="F554" i="1"/>
  <c r="G554" i="1" s="1"/>
  <c r="F14" i="1"/>
  <c r="G14" i="1" s="1"/>
  <c r="H14" i="1" s="1"/>
  <c r="J14" i="1" s="1"/>
  <c r="K14" i="1" s="1"/>
  <c r="L14" i="1" s="1"/>
  <c r="F557" i="1"/>
  <c r="G557" i="1" s="1"/>
  <c r="F19" i="1"/>
  <c r="G19" i="1" s="1"/>
  <c r="H19" i="1" s="1"/>
  <c r="J19" i="1" s="1"/>
  <c r="K19" i="1" s="1"/>
  <c r="L19" i="1" s="1"/>
  <c r="S462" i="1"/>
  <c r="F462" i="1"/>
  <c r="G462" i="1" s="1"/>
  <c r="H462" i="1" s="1"/>
  <c r="S219" i="1"/>
  <c r="S214" i="1"/>
  <c r="F219" i="1"/>
  <c r="G219" i="1" s="1"/>
  <c r="F214" i="1"/>
  <c r="G214" i="1" s="1"/>
  <c r="S451" i="1"/>
  <c r="F451" i="1"/>
  <c r="G451" i="1" s="1"/>
  <c r="S363" i="1"/>
  <c r="F363" i="1"/>
  <c r="G363" i="1" s="1"/>
  <c r="S544" i="1"/>
  <c r="F544" i="1"/>
  <c r="G544" i="1" s="1"/>
  <c r="O544" i="1" s="1"/>
  <c r="P544" i="1" s="1"/>
  <c r="T544" i="1" s="1"/>
  <c r="S120" i="1"/>
  <c r="F120" i="1"/>
  <c r="G120" i="1" s="1"/>
  <c r="O120" i="1" s="1"/>
  <c r="P120" i="1" s="1"/>
  <c r="S372" i="1"/>
  <c r="F372" i="1"/>
  <c r="G372" i="1" s="1"/>
  <c r="H372" i="1" s="1"/>
  <c r="J372" i="1" s="1"/>
  <c r="K372" i="1" s="1"/>
  <c r="L372" i="1" s="1"/>
  <c r="F359" i="1"/>
  <c r="G359" i="1" s="1"/>
  <c r="O359" i="1" s="1"/>
  <c r="P359" i="1" s="1"/>
  <c r="F362" i="1"/>
  <c r="G362" i="1" s="1"/>
  <c r="F326" i="1"/>
  <c r="G326" i="1" s="1"/>
  <c r="S326" i="1"/>
  <c r="S359" i="1"/>
  <c r="S269" i="1"/>
  <c r="F269" i="1"/>
  <c r="G269" i="1" s="1"/>
  <c r="S113" i="1"/>
  <c r="F113" i="1"/>
  <c r="G113" i="1" s="1"/>
  <c r="O113" i="1" s="1"/>
  <c r="P113" i="1" s="1"/>
  <c r="BP113" i="1" s="1"/>
  <c r="S264" i="1"/>
  <c r="F264" i="1"/>
  <c r="G264" i="1" s="1"/>
  <c r="H264" i="1" s="1"/>
  <c r="J264" i="1" s="1"/>
  <c r="K264" i="1" s="1"/>
  <c r="L264" i="1" s="1"/>
  <c r="S53" i="1"/>
  <c r="S54" i="1"/>
  <c r="S60" i="1"/>
  <c r="S66" i="1"/>
  <c r="S86" i="1"/>
  <c r="F86" i="1"/>
  <c r="G86" i="1" s="1"/>
  <c r="H86" i="1" s="1"/>
  <c r="I86" i="1" s="1"/>
  <c r="S221" i="1"/>
  <c r="F221" i="1"/>
  <c r="G221" i="1" s="1"/>
  <c r="O221" i="1" s="1"/>
  <c r="P221" i="1" s="1"/>
  <c r="BP221" i="1" s="1"/>
  <c r="S146" i="1"/>
  <c r="F146" i="1"/>
  <c r="G146" i="1" s="1"/>
  <c r="S223" i="1"/>
  <c r="F223" i="1"/>
  <c r="G223" i="1" s="1"/>
  <c r="S403" i="1"/>
  <c r="F403" i="1"/>
  <c r="G403" i="1" s="1"/>
  <c r="H403" i="1" s="1"/>
  <c r="J403" i="1" s="1"/>
  <c r="K403" i="1" s="1"/>
  <c r="L403" i="1" s="1"/>
  <c r="S147" i="1"/>
  <c r="F147" i="1"/>
  <c r="G147" i="1" s="1"/>
  <c r="O147" i="1" s="1"/>
  <c r="P147" i="1" s="1"/>
  <c r="S226" i="1"/>
  <c r="F226" i="1"/>
  <c r="G226" i="1" s="1"/>
  <c r="H226" i="1" s="1"/>
  <c r="J226" i="1" s="1"/>
  <c r="K226" i="1" s="1"/>
  <c r="L226" i="1" s="1"/>
  <c r="F53" i="1"/>
  <c r="G53" i="1" s="1"/>
  <c r="S151" i="1"/>
  <c r="F151" i="1"/>
  <c r="G151" i="1" s="1"/>
  <c r="O151" i="1" s="1"/>
  <c r="P151" i="1" s="1"/>
  <c r="Q151" i="1" s="1"/>
  <c r="R151" i="1" s="1"/>
  <c r="S189" i="1"/>
  <c r="F189" i="1"/>
  <c r="G189" i="1" s="1"/>
  <c r="F138" i="1"/>
  <c r="G138" i="1" s="1"/>
  <c r="S406" i="1"/>
  <c r="F406" i="1"/>
  <c r="G406" i="1" s="1"/>
  <c r="H406" i="1" s="1"/>
  <c r="J406" i="1" s="1"/>
  <c r="K406" i="1" s="1"/>
  <c r="L406" i="1" s="1"/>
  <c r="S171" i="1"/>
  <c r="F171" i="1"/>
  <c r="G171" i="1" s="1"/>
  <c r="S145" i="1"/>
  <c r="F145" i="1"/>
  <c r="G145" i="1" s="1"/>
  <c r="O145" i="1" s="1"/>
  <c r="P145" i="1" s="1"/>
  <c r="Q145" i="1" s="1"/>
  <c r="R145" i="1" s="1"/>
  <c r="S153" i="1"/>
  <c r="F153" i="1"/>
  <c r="G153" i="1" s="1"/>
  <c r="S157" i="1"/>
  <c r="F157" i="1"/>
  <c r="G157" i="1" s="1"/>
  <c r="S290" i="1"/>
  <c r="F290" i="1"/>
  <c r="G290" i="1" s="1"/>
  <c r="S306" i="1"/>
  <c r="F306" i="1"/>
  <c r="G306" i="1" s="1"/>
  <c r="S432" i="1"/>
  <c r="F432" i="1"/>
  <c r="G432" i="1" s="1"/>
  <c r="O432" i="1" s="1"/>
  <c r="P432" i="1" s="1"/>
  <c r="S316" i="1"/>
  <c r="F316" i="1"/>
  <c r="G316" i="1" s="1"/>
  <c r="O316" i="1" s="1"/>
  <c r="P316" i="1" s="1"/>
  <c r="S387" i="1"/>
  <c r="F387" i="1"/>
  <c r="G387" i="1" s="1"/>
  <c r="H387" i="1" s="1"/>
  <c r="J387" i="1" s="1"/>
  <c r="K387" i="1" s="1"/>
  <c r="L387" i="1" s="1"/>
  <c r="S374" i="1"/>
  <c r="F374" i="1"/>
  <c r="G374" i="1" s="1"/>
  <c r="O374" i="1" s="1"/>
  <c r="P374" i="1" s="1"/>
  <c r="T374" i="1" s="1"/>
  <c r="F250" i="1"/>
  <c r="G250" i="1" s="1"/>
  <c r="O250" i="1" s="1"/>
  <c r="P250" i="1" s="1"/>
  <c r="F251" i="1"/>
  <c r="G251" i="1" s="1"/>
  <c r="O251" i="1" s="1"/>
  <c r="P251" i="1" s="1"/>
  <c r="T251" i="1" s="1"/>
  <c r="F381" i="1"/>
  <c r="G381" i="1" s="1"/>
  <c r="H381" i="1" s="1"/>
  <c r="S381" i="1"/>
  <c r="S356" i="1"/>
  <c r="F356" i="1"/>
  <c r="G356" i="1" s="1"/>
  <c r="O356" i="1" s="1"/>
  <c r="P356" i="1" s="1"/>
  <c r="Q356" i="1" s="1"/>
  <c r="R356" i="1" s="1"/>
  <c r="S352" i="1"/>
  <c r="F352" i="1"/>
  <c r="G352" i="1" s="1"/>
  <c r="H352" i="1" s="1"/>
  <c r="I352" i="1" s="1"/>
  <c r="S378" i="1"/>
  <c r="F378" i="1"/>
  <c r="G378" i="1" s="1"/>
  <c r="S382" i="1"/>
  <c r="S379" i="1"/>
  <c r="F379" i="1"/>
  <c r="G379" i="1" s="1"/>
  <c r="H379" i="1" s="1"/>
  <c r="I379" i="1" s="1"/>
  <c r="S309" i="1"/>
  <c r="F309" i="1"/>
  <c r="G309" i="1" s="1"/>
  <c r="S456" i="1"/>
  <c r="F456" i="1"/>
  <c r="G456" i="1" s="1"/>
  <c r="F42" i="1"/>
  <c r="G42" i="1" s="1"/>
  <c r="F66" i="1"/>
  <c r="G66" i="1" s="1"/>
  <c r="F77" i="1"/>
  <c r="G77" i="1" s="1"/>
  <c r="F82" i="1"/>
  <c r="G82" i="1" s="1"/>
  <c r="F115" i="1"/>
  <c r="G115" i="1" s="1"/>
  <c r="O115" i="1" s="1"/>
  <c r="P115" i="1" s="1"/>
  <c r="BP115" i="1" s="1"/>
  <c r="F127" i="1"/>
  <c r="G127" i="1" s="1"/>
  <c r="F162" i="1"/>
  <c r="G162" i="1" s="1"/>
  <c r="F168" i="1"/>
  <c r="G168" i="1" s="1"/>
  <c r="F242" i="1"/>
  <c r="G242" i="1" s="1"/>
  <c r="F245" i="1"/>
  <c r="G245" i="1" s="1"/>
  <c r="F246" i="1"/>
  <c r="G246" i="1" s="1"/>
  <c r="H246" i="1" s="1"/>
  <c r="J246" i="1" s="1"/>
  <c r="K246" i="1" s="1"/>
  <c r="L246" i="1" s="1"/>
  <c r="F257" i="1"/>
  <c r="G257" i="1" s="1"/>
  <c r="O257" i="1" s="1"/>
  <c r="P257" i="1" s="1"/>
  <c r="F302" i="1"/>
  <c r="G302" i="1" s="1"/>
  <c r="O302" i="1" s="1"/>
  <c r="P302" i="1" s="1"/>
  <c r="T302" i="1" s="1"/>
  <c r="F313" i="1"/>
  <c r="G313" i="1" s="1"/>
  <c r="O313" i="1" s="1"/>
  <c r="P313" i="1" s="1"/>
  <c r="F320" i="1"/>
  <c r="G320" i="1" s="1"/>
  <c r="G348" i="1"/>
  <c r="F349" i="1"/>
  <c r="G349" i="1" s="1"/>
  <c r="F350" i="1"/>
  <c r="G350" i="1" s="1"/>
  <c r="F369" i="1"/>
  <c r="G369" i="1" s="1"/>
  <c r="F408" i="1"/>
  <c r="G408" i="1" s="1"/>
  <c r="O408" i="1" s="1"/>
  <c r="P408" i="1" s="1"/>
  <c r="F416" i="1"/>
  <c r="G416" i="1" s="1"/>
  <c r="F418" i="1"/>
  <c r="G418" i="1" s="1"/>
  <c r="F421" i="1"/>
  <c r="G421" i="1" s="1"/>
  <c r="H421" i="1" s="1"/>
  <c r="F426" i="1"/>
  <c r="G426" i="1" s="1"/>
  <c r="O426" i="1" s="1"/>
  <c r="P426" i="1" s="1"/>
  <c r="F427" i="1"/>
  <c r="G427" i="1" s="1"/>
  <c r="O427" i="1" s="1"/>
  <c r="P427" i="1" s="1"/>
  <c r="T427" i="1" s="1"/>
  <c r="F434" i="1"/>
  <c r="G434" i="1" s="1"/>
  <c r="F435" i="1"/>
  <c r="G435" i="1" s="1"/>
  <c r="F10" i="1"/>
  <c r="G10" i="1" s="1"/>
  <c r="O10" i="1" s="1"/>
  <c r="P10" i="1" s="1"/>
  <c r="F529" i="1"/>
  <c r="G529" i="1" s="1"/>
  <c r="F530" i="1"/>
  <c r="G530" i="1" s="1"/>
  <c r="F531" i="1"/>
  <c r="G531" i="1" s="1"/>
  <c r="F535" i="1"/>
  <c r="G535" i="1" s="1"/>
  <c r="F536" i="1"/>
  <c r="G536" i="1" s="1"/>
  <c r="O536" i="1" s="1"/>
  <c r="P536" i="1" s="1"/>
  <c r="T536" i="1" s="1"/>
  <c r="F537" i="1"/>
  <c r="G537" i="1" s="1"/>
  <c r="F538" i="1"/>
  <c r="G538" i="1" s="1"/>
  <c r="H538" i="1" s="1"/>
  <c r="J538" i="1" s="1"/>
  <c r="K538" i="1" s="1"/>
  <c r="L538" i="1" s="1"/>
  <c r="F539" i="1"/>
  <c r="G539" i="1" s="1"/>
  <c r="O539" i="1" s="1"/>
  <c r="P539" i="1" s="1"/>
  <c r="F17" i="1"/>
  <c r="G17" i="1" s="1"/>
  <c r="O17" i="1" s="1"/>
  <c r="P17" i="1" s="1"/>
  <c r="BP17" i="1" s="1"/>
  <c r="F18" i="1"/>
  <c r="G18" i="1" s="1"/>
  <c r="H18" i="1" s="1"/>
  <c r="J18" i="1" s="1"/>
  <c r="K18" i="1" s="1"/>
  <c r="L18" i="1" s="1"/>
  <c r="F546" i="1"/>
  <c r="G546" i="1" s="1"/>
  <c r="O546" i="1" s="1"/>
  <c r="P546" i="1" s="1"/>
  <c r="F548" i="1"/>
  <c r="G548" i="1" s="1"/>
  <c r="H548" i="1" s="1"/>
  <c r="J548" i="1" s="1"/>
  <c r="K548" i="1" s="1"/>
  <c r="L548" i="1" s="1"/>
  <c r="F550" i="1"/>
  <c r="G550" i="1" s="1"/>
  <c r="F551" i="1"/>
  <c r="G551" i="1" s="1"/>
  <c r="F555" i="1"/>
  <c r="G555" i="1" s="1"/>
  <c r="F558" i="1"/>
  <c r="G558" i="1" s="1"/>
  <c r="F560" i="1"/>
  <c r="G560" i="1" s="1"/>
  <c r="F561" i="1"/>
  <c r="G561" i="1" s="1"/>
  <c r="H561" i="1" s="1"/>
  <c r="J561" i="1" s="1"/>
  <c r="K561" i="1" s="1"/>
  <c r="L561" i="1" s="1"/>
  <c r="F41" i="1"/>
  <c r="G41" i="1" s="1"/>
  <c r="O41" i="1" s="1"/>
  <c r="P41" i="1" s="1"/>
  <c r="F43" i="1"/>
  <c r="G43" i="1" s="1"/>
  <c r="F45" i="1"/>
  <c r="G45" i="1" s="1"/>
  <c r="F46" i="1"/>
  <c r="G46" i="1" s="1"/>
  <c r="F48" i="1"/>
  <c r="G48" i="1" s="1"/>
  <c r="F49" i="1"/>
  <c r="G49" i="1" s="1"/>
  <c r="F51" i="1"/>
  <c r="G51" i="1" s="1"/>
  <c r="H51" i="1" s="1"/>
  <c r="J51" i="1" s="1"/>
  <c r="K51" i="1" s="1"/>
  <c r="L51" i="1" s="1"/>
  <c r="F52" i="1"/>
  <c r="G52" i="1" s="1"/>
  <c r="F54" i="1"/>
  <c r="G54" i="1" s="1"/>
  <c r="F55" i="1"/>
  <c r="G55" i="1" s="1"/>
  <c r="O55" i="1" s="1"/>
  <c r="P55" i="1" s="1"/>
  <c r="F56" i="1"/>
  <c r="G56" i="1" s="1"/>
  <c r="H56" i="1" s="1"/>
  <c r="F57" i="1"/>
  <c r="G57" i="1" s="1"/>
  <c r="H57" i="1" s="1"/>
  <c r="I57" i="1" s="1"/>
  <c r="F59" i="1"/>
  <c r="G59" i="1" s="1"/>
  <c r="H59" i="1" s="1"/>
  <c r="J59" i="1" s="1"/>
  <c r="K59" i="1" s="1"/>
  <c r="L59" i="1" s="1"/>
  <c r="F60" i="1"/>
  <c r="G60" i="1" s="1"/>
  <c r="F62" i="1"/>
  <c r="G62" i="1" s="1"/>
  <c r="O62" i="1" s="1"/>
  <c r="P62" i="1" s="1"/>
  <c r="F63" i="1"/>
  <c r="G63" i="1" s="1"/>
  <c r="O63" i="1" s="1"/>
  <c r="P63" i="1" s="1"/>
  <c r="F64" i="1"/>
  <c r="G64" i="1" s="1"/>
  <c r="H64" i="1" s="1"/>
  <c r="J64" i="1" s="1"/>
  <c r="K64" i="1" s="1"/>
  <c r="L64" i="1" s="1"/>
  <c r="F65" i="1"/>
  <c r="G65" i="1" s="1"/>
  <c r="O65" i="1" s="1"/>
  <c r="P65" i="1" s="1"/>
  <c r="F67" i="1"/>
  <c r="G67" i="1" s="1"/>
  <c r="F68" i="1"/>
  <c r="G68" i="1" s="1"/>
  <c r="H68" i="1" s="1"/>
  <c r="J68" i="1" s="1"/>
  <c r="K68" i="1" s="1"/>
  <c r="L68" i="1" s="1"/>
  <c r="F69" i="1"/>
  <c r="G69" i="1" s="1"/>
  <c r="O69" i="1" s="1"/>
  <c r="P69" i="1" s="1"/>
  <c r="BP69" i="1" s="1"/>
  <c r="F70" i="1"/>
  <c r="G70" i="1" s="1"/>
  <c r="F72" i="1"/>
  <c r="G72" i="1" s="1"/>
  <c r="O72" i="1" s="1"/>
  <c r="P72" i="1" s="1"/>
  <c r="BP72" i="1" s="1"/>
  <c r="F74" i="1"/>
  <c r="G74" i="1" s="1"/>
  <c r="F75" i="1"/>
  <c r="G75" i="1" s="1"/>
  <c r="H75" i="1" s="1"/>
  <c r="J75" i="1" s="1"/>
  <c r="K75" i="1" s="1"/>
  <c r="L75" i="1" s="1"/>
  <c r="F76" i="1"/>
  <c r="G76" i="1" s="1"/>
  <c r="F78" i="1"/>
  <c r="G78" i="1" s="1"/>
  <c r="H78" i="1" s="1"/>
  <c r="J78" i="1" s="1"/>
  <c r="K78" i="1" s="1"/>
  <c r="L78" i="1" s="1"/>
  <c r="F79" i="1"/>
  <c r="G79" i="1" s="1"/>
  <c r="F80" i="1"/>
  <c r="G80" i="1" s="1"/>
  <c r="H80" i="1" s="1"/>
  <c r="F81" i="1"/>
  <c r="G81" i="1" s="1"/>
  <c r="F83" i="1"/>
  <c r="G83" i="1" s="1"/>
  <c r="O83" i="1" s="1"/>
  <c r="P83" i="1" s="1"/>
  <c r="BP83" i="1" s="1"/>
  <c r="F84" i="1"/>
  <c r="G84" i="1" s="1"/>
  <c r="F85" i="1"/>
  <c r="G85" i="1" s="1"/>
  <c r="H85" i="1" s="1"/>
  <c r="J85" i="1" s="1"/>
  <c r="K85" i="1" s="1"/>
  <c r="L85" i="1" s="1"/>
  <c r="F87" i="1"/>
  <c r="G87" i="1" s="1"/>
  <c r="F88" i="1"/>
  <c r="G88" i="1" s="1"/>
  <c r="H88" i="1" s="1"/>
  <c r="J88" i="1" s="1"/>
  <c r="K88" i="1" s="1"/>
  <c r="L88" i="1" s="1"/>
  <c r="F90" i="1"/>
  <c r="G90" i="1" s="1"/>
  <c r="F92" i="1"/>
  <c r="G92" i="1" s="1"/>
  <c r="H92" i="1" s="1"/>
  <c r="J92" i="1" s="1"/>
  <c r="K92" i="1" s="1"/>
  <c r="L92" i="1" s="1"/>
  <c r="F94" i="1"/>
  <c r="G94" i="1" s="1"/>
  <c r="H94" i="1" s="1"/>
  <c r="J94" i="1" s="1"/>
  <c r="K94" i="1" s="1"/>
  <c r="L94" i="1" s="1"/>
  <c r="F95" i="1"/>
  <c r="G95" i="1" s="1"/>
  <c r="F96" i="1"/>
  <c r="G96" i="1" s="1"/>
  <c r="O96" i="1" s="1"/>
  <c r="P96" i="1" s="1"/>
  <c r="F98" i="1"/>
  <c r="G98" i="1" s="1"/>
  <c r="F100" i="1"/>
  <c r="G100" i="1" s="1"/>
  <c r="F101" i="1"/>
  <c r="G101" i="1" s="1"/>
  <c r="F102" i="1"/>
  <c r="G102" i="1" s="1"/>
  <c r="F103" i="1"/>
  <c r="G103" i="1" s="1"/>
  <c r="O103" i="1" s="1"/>
  <c r="P103" i="1" s="1"/>
  <c r="Q103" i="1" s="1"/>
  <c r="R103" i="1" s="1"/>
  <c r="F105" i="1"/>
  <c r="G105" i="1" s="1"/>
  <c r="H105" i="1" s="1"/>
  <c r="I105" i="1" s="1"/>
  <c r="F108" i="1"/>
  <c r="G108" i="1" s="1"/>
  <c r="F107" i="1"/>
  <c r="G107" i="1" s="1"/>
  <c r="F111" i="1"/>
  <c r="G111" i="1" s="1"/>
  <c r="O111" i="1" s="1"/>
  <c r="P111" i="1" s="1"/>
  <c r="T111" i="1" s="1"/>
  <c r="F112" i="1"/>
  <c r="G112" i="1" s="1"/>
  <c r="H112" i="1" s="1"/>
  <c r="J112" i="1" s="1"/>
  <c r="K112" i="1" s="1"/>
  <c r="L112" i="1" s="1"/>
  <c r="F122" i="1"/>
  <c r="G122" i="1" s="1"/>
  <c r="F123" i="1"/>
  <c r="G123" i="1" s="1"/>
  <c r="F124" i="1"/>
  <c r="G124" i="1" s="1"/>
  <c r="O124" i="1" s="1"/>
  <c r="P124" i="1" s="1"/>
  <c r="F125" i="1"/>
  <c r="G125" i="1" s="1"/>
  <c r="O125" i="1" s="1"/>
  <c r="P125" i="1" s="1"/>
  <c r="BP125" i="1" s="1"/>
  <c r="F126" i="1"/>
  <c r="G126" i="1" s="1"/>
  <c r="H126" i="1" s="1"/>
  <c r="I126" i="1" s="1"/>
  <c r="F128" i="1"/>
  <c r="G128" i="1" s="1"/>
  <c r="O128" i="1" s="1"/>
  <c r="P128" i="1" s="1"/>
  <c r="Q128" i="1" s="1"/>
  <c r="R128" i="1" s="1"/>
  <c r="F129" i="1"/>
  <c r="G129" i="1" s="1"/>
  <c r="O129" i="1" s="1"/>
  <c r="P129" i="1" s="1"/>
  <c r="T129" i="1" s="1"/>
  <c r="F131" i="1"/>
  <c r="G131" i="1" s="1"/>
  <c r="O131" i="1" s="1"/>
  <c r="P131" i="1" s="1"/>
  <c r="F132" i="1"/>
  <c r="G132" i="1" s="1"/>
  <c r="H132" i="1" s="1"/>
  <c r="J132" i="1" s="1"/>
  <c r="K132" i="1" s="1"/>
  <c r="L132" i="1" s="1"/>
  <c r="F133" i="1"/>
  <c r="G133" i="1" s="1"/>
  <c r="O133" i="1" s="1"/>
  <c r="P133" i="1" s="1"/>
  <c r="F134" i="1"/>
  <c r="G134" i="1" s="1"/>
  <c r="H134" i="1" s="1"/>
  <c r="J134" i="1" s="1"/>
  <c r="K134" i="1" s="1"/>
  <c r="L134" i="1" s="1"/>
  <c r="F135" i="1"/>
  <c r="G135" i="1" s="1"/>
  <c r="F136" i="1"/>
  <c r="G136" i="1" s="1"/>
  <c r="F137" i="1"/>
  <c r="G137" i="1" s="1"/>
  <c r="F148" i="1"/>
  <c r="G148" i="1" s="1"/>
  <c r="F149" i="1"/>
  <c r="G149" i="1" s="1"/>
  <c r="F150" i="1"/>
  <c r="G150" i="1" s="1"/>
  <c r="F152" i="1"/>
  <c r="G152" i="1" s="1"/>
  <c r="O152" i="1" s="1"/>
  <c r="P152" i="1" s="1"/>
  <c r="F154" i="1"/>
  <c r="G154" i="1" s="1"/>
  <c r="F158" i="1"/>
  <c r="G158" i="1" s="1"/>
  <c r="F160" i="1"/>
  <c r="G160" i="1" s="1"/>
  <c r="F163" i="1"/>
  <c r="G163" i="1" s="1"/>
  <c r="F164" i="1"/>
  <c r="G164" i="1" s="1"/>
  <c r="O164" i="1" s="1"/>
  <c r="P164" i="1" s="1"/>
  <c r="Q164" i="1" s="1"/>
  <c r="R164" i="1" s="1"/>
  <c r="F165" i="1"/>
  <c r="G165" i="1" s="1"/>
  <c r="F166" i="1"/>
  <c r="G166" i="1" s="1"/>
  <c r="O166" i="1" s="1"/>
  <c r="P166" i="1" s="1"/>
  <c r="F167" i="1"/>
  <c r="G167" i="1" s="1"/>
  <c r="H167" i="1" s="1"/>
  <c r="J167" i="1" s="1"/>
  <c r="K167" i="1" s="1"/>
  <c r="L167" i="1" s="1"/>
  <c r="F170" i="1"/>
  <c r="G170" i="1" s="1"/>
  <c r="H170" i="1" s="1"/>
  <c r="F173" i="1"/>
  <c r="G173" i="1" s="1"/>
  <c r="F174" i="1"/>
  <c r="G174" i="1" s="1"/>
  <c r="H174" i="1" s="1"/>
  <c r="F175" i="1"/>
  <c r="G175" i="1" s="1"/>
  <c r="F176" i="1"/>
  <c r="F177" i="1"/>
  <c r="G177" i="1" s="1"/>
  <c r="F179" i="1"/>
  <c r="G179" i="1" s="1"/>
  <c r="F180" i="1"/>
  <c r="F181" i="1"/>
  <c r="G181" i="1" s="1"/>
  <c r="F182" i="1"/>
  <c r="G182" i="1" s="1"/>
  <c r="F183" i="1"/>
  <c r="G183" i="1" s="1"/>
  <c r="H183" i="1" s="1"/>
  <c r="J183" i="1" s="1"/>
  <c r="K183" i="1" s="1"/>
  <c r="L183" i="1" s="1"/>
  <c r="F184" i="1"/>
  <c r="G184" i="1" s="1"/>
  <c r="F185" i="1"/>
  <c r="G185" i="1" s="1"/>
  <c r="F186" i="1"/>
  <c r="G186" i="1" s="1"/>
  <c r="F187" i="1"/>
  <c r="G187" i="1" s="1"/>
  <c r="F188" i="1"/>
  <c r="G188" i="1" s="1"/>
  <c r="F190" i="1"/>
  <c r="G190" i="1" s="1"/>
  <c r="O190" i="1" s="1"/>
  <c r="P190" i="1" s="1"/>
  <c r="Q190" i="1" s="1"/>
  <c r="R190" i="1" s="1"/>
  <c r="F191" i="1"/>
  <c r="G191" i="1" s="1"/>
  <c r="H191" i="1" s="1"/>
  <c r="I191" i="1" s="1"/>
  <c r="F192" i="1"/>
  <c r="G192" i="1" s="1"/>
  <c r="O192" i="1" s="1"/>
  <c r="P192" i="1" s="1"/>
  <c r="Q192" i="1" s="1"/>
  <c r="R192" i="1" s="1"/>
  <c r="F194" i="1"/>
  <c r="G194" i="1" s="1"/>
  <c r="O194" i="1" s="1"/>
  <c r="P194" i="1" s="1"/>
  <c r="F195" i="1"/>
  <c r="G195" i="1" s="1"/>
  <c r="H195" i="1" s="1"/>
  <c r="J195" i="1" s="1"/>
  <c r="K195" i="1" s="1"/>
  <c r="L195" i="1" s="1"/>
  <c r="F196" i="1"/>
  <c r="G196" i="1" s="1"/>
  <c r="F197" i="1"/>
  <c r="G197" i="1" s="1"/>
  <c r="O197" i="1" s="1"/>
  <c r="P197" i="1" s="1"/>
  <c r="BP197" i="1" s="1"/>
  <c r="F198" i="1"/>
  <c r="G198" i="1" s="1"/>
  <c r="F199" i="1"/>
  <c r="G199" i="1" s="1"/>
  <c r="F200" i="1"/>
  <c r="G200" i="1" s="1"/>
  <c r="H200" i="1" s="1"/>
  <c r="J200" i="1" s="1"/>
  <c r="K200" i="1" s="1"/>
  <c r="L200" i="1" s="1"/>
  <c r="F202" i="1"/>
  <c r="G202" i="1" s="1"/>
  <c r="F203" i="1"/>
  <c r="G203" i="1" s="1"/>
  <c r="O203" i="1" s="1"/>
  <c r="P203" i="1" s="1"/>
  <c r="F204" i="1"/>
  <c r="G204" i="1" s="1"/>
  <c r="H204" i="1" s="1"/>
  <c r="J204" i="1" s="1"/>
  <c r="K204" i="1" s="1"/>
  <c r="L204" i="1" s="1"/>
  <c r="F205" i="1"/>
  <c r="G205" i="1" s="1"/>
  <c r="O205" i="1" s="1"/>
  <c r="P205" i="1" s="1"/>
  <c r="F206" i="1"/>
  <c r="G206" i="1" s="1"/>
  <c r="F210" i="1"/>
  <c r="G210" i="1" s="1"/>
  <c r="F213" i="1"/>
  <c r="G213" i="1" s="1"/>
  <c r="F215" i="1"/>
  <c r="G215" i="1" s="1"/>
  <c r="F217" i="1"/>
  <c r="G217" i="1" s="1"/>
  <c r="O217" i="1" s="1"/>
  <c r="P217" i="1" s="1"/>
  <c r="F216" i="1"/>
  <c r="G216" i="1" s="1"/>
  <c r="H216" i="1" s="1"/>
  <c r="J216" i="1" s="1"/>
  <c r="K216" i="1" s="1"/>
  <c r="L216" i="1" s="1"/>
  <c r="F218" i="1"/>
  <c r="G218" i="1" s="1"/>
  <c r="F225" i="1"/>
  <c r="G225" i="1" s="1"/>
  <c r="F224" i="1"/>
  <c r="G224" i="1" s="1"/>
  <c r="H224" i="1" s="1"/>
  <c r="J224" i="1" s="1"/>
  <c r="K224" i="1" s="1"/>
  <c r="L224" i="1" s="1"/>
  <c r="F229" i="1"/>
  <c r="G229" i="1" s="1"/>
  <c r="H229" i="1" s="1"/>
  <c r="J229" i="1" s="1"/>
  <c r="K229" i="1" s="1"/>
  <c r="L229" i="1" s="1"/>
  <c r="F228" i="1"/>
  <c r="G228" i="1" s="1"/>
  <c r="H228" i="1" s="1"/>
  <c r="F232" i="1"/>
  <c r="G232" i="1" s="1"/>
  <c r="H232" i="1" s="1"/>
  <c r="J232" i="1" s="1"/>
  <c r="K232" i="1" s="1"/>
  <c r="L232" i="1" s="1"/>
  <c r="F231" i="1"/>
  <c r="G231" i="1" s="1"/>
  <c r="O231" i="1" s="1"/>
  <c r="P231" i="1" s="1"/>
  <c r="F234" i="1"/>
  <c r="G234" i="1" s="1"/>
  <c r="H234" i="1" s="1"/>
  <c r="J234" i="1" s="1"/>
  <c r="K234" i="1" s="1"/>
  <c r="L234" i="1" s="1"/>
  <c r="F236" i="1"/>
  <c r="G236" i="1" s="1"/>
  <c r="O236" i="1" s="1"/>
  <c r="P236" i="1" s="1"/>
  <c r="T236" i="1" s="1"/>
  <c r="F237" i="1"/>
  <c r="G237" i="1" s="1"/>
  <c r="H237" i="1" s="1"/>
  <c r="J237" i="1" s="1"/>
  <c r="K237" i="1" s="1"/>
  <c r="L237" i="1" s="1"/>
  <c r="F239" i="1"/>
  <c r="G239" i="1" s="1"/>
  <c r="O239" i="1" s="1"/>
  <c r="P239" i="1" s="1"/>
  <c r="BP239" i="1" s="1"/>
  <c r="F241" i="1"/>
  <c r="G241" i="1" s="1"/>
  <c r="O241" i="1" s="1"/>
  <c r="P241" i="1" s="1"/>
  <c r="F243" i="1"/>
  <c r="G243" i="1" s="1"/>
  <c r="O243" i="1" s="1"/>
  <c r="P243" i="1" s="1"/>
  <c r="F244" i="1"/>
  <c r="G244" i="1" s="1"/>
  <c r="O244" i="1" s="1"/>
  <c r="P244" i="1" s="1"/>
  <c r="F247" i="1"/>
  <c r="G247" i="1" s="1"/>
  <c r="O247" i="1" s="1"/>
  <c r="P247" i="1" s="1"/>
  <c r="F248" i="1"/>
  <c r="G248" i="1" s="1"/>
  <c r="O248" i="1" s="1"/>
  <c r="P248" i="1" s="1"/>
  <c r="BP248" i="1" s="1"/>
  <c r="F249" i="1"/>
  <c r="G249" i="1" s="1"/>
  <c r="O249" i="1" s="1"/>
  <c r="P249" i="1" s="1"/>
  <c r="F254" i="1"/>
  <c r="G254" i="1" s="1"/>
  <c r="H254" i="1" s="1"/>
  <c r="J254" i="1" s="1"/>
  <c r="K254" i="1" s="1"/>
  <c r="L254" i="1" s="1"/>
  <c r="F255" i="1"/>
  <c r="G255" i="1" s="1"/>
  <c r="H255" i="1" s="1"/>
  <c r="J255" i="1" s="1"/>
  <c r="K255" i="1" s="1"/>
  <c r="L255" i="1" s="1"/>
  <c r="F256" i="1"/>
  <c r="G256" i="1" s="1"/>
  <c r="F258" i="1"/>
  <c r="G258" i="1" s="1"/>
  <c r="O258" i="1" s="1"/>
  <c r="P258" i="1" s="1"/>
  <c r="Q258" i="1" s="1"/>
  <c r="R258" i="1" s="1"/>
  <c r="F259" i="1"/>
  <c r="G259" i="1" s="1"/>
  <c r="F260" i="1"/>
  <c r="G260" i="1" s="1"/>
  <c r="O260" i="1" s="1"/>
  <c r="P260" i="1" s="1"/>
  <c r="F263" i="1"/>
  <c r="G263" i="1" s="1"/>
  <c r="F265" i="1"/>
  <c r="G265" i="1" s="1"/>
  <c r="H265" i="1" s="1"/>
  <c r="I265" i="1" s="1"/>
  <c r="F267" i="1"/>
  <c r="G267" i="1" s="1"/>
  <c r="H267" i="1" s="1"/>
  <c r="J267" i="1" s="1"/>
  <c r="K267" i="1" s="1"/>
  <c r="L267" i="1" s="1"/>
  <c r="F270" i="1"/>
  <c r="G270" i="1" s="1"/>
  <c r="F272" i="1"/>
  <c r="G272" i="1" s="1"/>
  <c r="H272" i="1" s="1"/>
  <c r="I272" i="1" s="1"/>
  <c r="F273" i="1"/>
  <c r="G273" i="1" s="1"/>
  <c r="H273" i="1" s="1"/>
  <c r="I273" i="1" s="1"/>
  <c r="F274" i="1"/>
  <c r="G274" i="1" s="1"/>
  <c r="H274" i="1" s="1"/>
  <c r="J274" i="1" s="1"/>
  <c r="K274" i="1" s="1"/>
  <c r="L274" i="1" s="1"/>
  <c r="F275" i="1"/>
  <c r="G275" i="1" s="1"/>
  <c r="O275" i="1" s="1"/>
  <c r="P275" i="1" s="1"/>
  <c r="F276" i="1"/>
  <c r="G276" i="1" s="1"/>
  <c r="F277" i="1"/>
  <c r="G277" i="1" s="1"/>
  <c r="F278" i="1"/>
  <c r="G278" i="1" s="1"/>
  <c r="O278" i="1" s="1"/>
  <c r="P278" i="1" s="1"/>
  <c r="T278" i="1" s="1"/>
  <c r="F279" i="1"/>
  <c r="G279" i="1" s="1"/>
  <c r="F280" i="1"/>
  <c r="G280" i="1" s="1"/>
  <c r="H280" i="1" s="1"/>
  <c r="J280" i="1" s="1"/>
  <c r="K280" i="1" s="1"/>
  <c r="L280" i="1" s="1"/>
  <c r="F282" i="1"/>
  <c r="G282" i="1" s="1"/>
  <c r="F283" i="1"/>
  <c r="G283" i="1" s="1"/>
  <c r="F284" i="1"/>
  <c r="G284" i="1" s="1"/>
  <c r="F285" i="1"/>
  <c r="G285" i="1" s="1"/>
  <c r="H285" i="1" s="1"/>
  <c r="I285" i="1" s="1"/>
  <c r="F286" i="1"/>
  <c r="G286" i="1" s="1"/>
  <c r="H286" i="1" s="1"/>
  <c r="F287" i="1"/>
  <c r="G287" i="1" s="1"/>
  <c r="H287" i="1" s="1"/>
  <c r="J287" i="1" s="1"/>
  <c r="K287" i="1" s="1"/>
  <c r="L287" i="1" s="1"/>
  <c r="F289" i="1"/>
  <c r="G289" i="1" s="1"/>
  <c r="O289" i="1" s="1"/>
  <c r="P289" i="1" s="1"/>
  <c r="F291" i="1"/>
  <c r="G291" i="1" s="1"/>
  <c r="O291" i="1" s="1"/>
  <c r="P291" i="1" s="1"/>
  <c r="F293" i="1"/>
  <c r="G293" i="1" s="1"/>
  <c r="O293" i="1" s="1"/>
  <c r="P293" i="1" s="1"/>
  <c r="T293" i="1" s="1"/>
  <c r="F292" i="1"/>
  <c r="G292" i="1" s="1"/>
  <c r="F294" i="1"/>
  <c r="G294" i="1" s="1"/>
  <c r="O294" i="1" s="1"/>
  <c r="P294" i="1" s="1"/>
  <c r="T294" i="1" s="1"/>
  <c r="F295" i="1"/>
  <c r="G295" i="1" s="1"/>
  <c r="H295" i="1" s="1"/>
  <c r="I295" i="1" s="1"/>
  <c r="F296" i="1"/>
  <c r="G296" i="1" s="1"/>
  <c r="O296" i="1" s="1"/>
  <c r="P296" i="1" s="1"/>
  <c r="T296" i="1" s="1"/>
  <c r="F297" i="1"/>
  <c r="G297" i="1" s="1"/>
  <c r="F299" i="1"/>
  <c r="G299" i="1" s="1"/>
  <c r="O299" i="1" s="1"/>
  <c r="P299" i="1" s="1"/>
  <c r="BP299" i="1" s="1"/>
  <c r="F300" i="1"/>
  <c r="G300" i="1" s="1"/>
  <c r="O300" i="1" s="1"/>
  <c r="P300" i="1" s="1"/>
  <c r="F301" i="1"/>
  <c r="G301" i="1" s="1"/>
  <c r="O301" i="1" s="1"/>
  <c r="P301" i="1" s="1"/>
  <c r="T301" i="1" s="1"/>
  <c r="F304" i="1"/>
  <c r="G304" i="1" s="1"/>
  <c r="H304" i="1" s="1"/>
  <c r="J304" i="1" s="1"/>
  <c r="K304" i="1" s="1"/>
  <c r="L304" i="1" s="1"/>
  <c r="F303" i="1"/>
  <c r="G303" i="1" s="1"/>
  <c r="F307" i="1"/>
  <c r="G307" i="1" s="1"/>
  <c r="F308" i="1"/>
  <c r="G308" i="1" s="1"/>
  <c r="F310" i="1"/>
  <c r="G310" i="1" s="1"/>
  <c r="H310" i="1" s="1"/>
  <c r="J310" i="1" s="1"/>
  <c r="K310" i="1" s="1"/>
  <c r="L310" i="1" s="1"/>
  <c r="F314" i="1"/>
  <c r="G314" i="1" s="1"/>
  <c r="H314" i="1" s="1"/>
  <c r="I314" i="1" s="1"/>
  <c r="F318" i="1"/>
  <c r="G318" i="1" s="1"/>
  <c r="O318" i="1" s="1"/>
  <c r="P318" i="1" s="1"/>
  <c r="T318" i="1" s="1"/>
  <c r="F319" i="1"/>
  <c r="G319" i="1" s="1"/>
  <c r="F322" i="1"/>
  <c r="G322" i="1" s="1"/>
  <c r="H322" i="1" s="1"/>
  <c r="F321" i="1"/>
  <c r="G321" i="1" s="1"/>
  <c r="F323" i="1"/>
  <c r="G323" i="1" s="1"/>
  <c r="H323" i="1" s="1"/>
  <c r="I323" i="1" s="1"/>
  <c r="F324" i="1"/>
  <c r="G324" i="1" s="1"/>
  <c r="H324" i="1" s="1"/>
  <c r="F327" i="1"/>
  <c r="G327" i="1" s="1"/>
  <c r="F328" i="1"/>
  <c r="G328" i="1" s="1"/>
  <c r="F334" i="1"/>
  <c r="G334" i="1" s="1"/>
  <c r="F336" i="1"/>
  <c r="G336" i="1" s="1"/>
  <c r="O336" i="1" s="1"/>
  <c r="P336" i="1" s="1"/>
  <c r="F337" i="1"/>
  <c r="G337" i="1" s="1"/>
  <c r="F338" i="1"/>
  <c r="G338" i="1" s="1"/>
  <c r="O338" i="1" s="1"/>
  <c r="P338" i="1" s="1"/>
  <c r="F339" i="1"/>
  <c r="G339" i="1" s="1"/>
  <c r="F347" i="1"/>
  <c r="G347" i="1" s="1"/>
  <c r="H347" i="1" s="1"/>
  <c r="I347" i="1" s="1"/>
  <c r="F351" i="1"/>
  <c r="G351" i="1" s="1"/>
  <c r="F353" i="1"/>
  <c r="G353" i="1" s="1"/>
  <c r="F354" i="1"/>
  <c r="G354" i="1" s="1"/>
  <c r="O354" i="1" s="1"/>
  <c r="P354" i="1" s="1"/>
  <c r="F355" i="1"/>
  <c r="G355" i="1" s="1"/>
  <c r="F358" i="1"/>
  <c r="G358" i="1" s="1"/>
  <c r="O358" i="1" s="1"/>
  <c r="P358" i="1" s="1"/>
  <c r="T358" i="1" s="1"/>
  <c r="F357" i="1"/>
  <c r="G357" i="1" s="1"/>
  <c r="F360" i="1"/>
  <c r="G360" i="1" s="1"/>
  <c r="H360" i="1" s="1"/>
  <c r="J360" i="1" s="1"/>
  <c r="K360" i="1" s="1"/>
  <c r="L360" i="1" s="1"/>
  <c r="F361" i="1"/>
  <c r="G361" i="1" s="1"/>
  <c r="F364" i="1"/>
  <c r="G364" i="1" s="1"/>
  <c r="F367" i="1"/>
  <c r="G367" i="1" s="1"/>
  <c r="H367" i="1" s="1"/>
  <c r="J367" i="1" s="1"/>
  <c r="K367" i="1" s="1"/>
  <c r="L367" i="1" s="1"/>
  <c r="F365" i="1"/>
  <c r="G365" i="1" s="1"/>
  <c r="F368" i="1"/>
  <c r="G368" i="1" s="1"/>
  <c r="O368" i="1" s="1"/>
  <c r="P368" i="1" s="1"/>
  <c r="Q368" i="1" s="1"/>
  <c r="R368" i="1" s="1"/>
  <c r="F370" i="1"/>
  <c r="G370" i="1" s="1"/>
  <c r="O370" i="1" s="1"/>
  <c r="P370" i="1" s="1"/>
  <c r="F371" i="1"/>
  <c r="G371" i="1" s="1"/>
  <c r="O371" i="1" s="1"/>
  <c r="P371" i="1" s="1"/>
  <c r="F373" i="1"/>
  <c r="G373" i="1" s="1"/>
  <c r="F380" i="1"/>
  <c r="G380" i="1" s="1"/>
  <c r="H380" i="1" s="1"/>
  <c r="J380" i="1" s="1"/>
  <c r="K380" i="1" s="1"/>
  <c r="L380" i="1" s="1"/>
  <c r="F385" i="1"/>
  <c r="G385" i="1" s="1"/>
  <c r="F384" i="1"/>
  <c r="G384" i="1" s="1"/>
  <c r="O384" i="1" s="1"/>
  <c r="P384" i="1" s="1"/>
  <c r="F386" i="1"/>
  <c r="G386" i="1" s="1"/>
  <c r="F388" i="1"/>
  <c r="G388" i="1" s="1"/>
  <c r="H388" i="1" s="1"/>
  <c r="J388" i="1" s="1"/>
  <c r="K388" i="1" s="1"/>
  <c r="L388" i="1" s="1"/>
  <c r="F392" i="1"/>
  <c r="G392" i="1" s="1"/>
  <c r="O392" i="1" s="1"/>
  <c r="P392" i="1" s="1"/>
  <c r="T392" i="1" s="1"/>
  <c r="F394" i="1"/>
  <c r="G394" i="1" s="1"/>
  <c r="F395" i="1"/>
  <c r="G395" i="1" s="1"/>
  <c r="F398" i="1"/>
  <c r="G398" i="1" s="1"/>
  <c r="F400" i="1"/>
  <c r="G400" i="1" s="1"/>
  <c r="O400" i="1" s="1"/>
  <c r="P400" i="1" s="1"/>
  <c r="T400" i="1" s="1"/>
  <c r="F401" i="1"/>
  <c r="G401" i="1" s="1"/>
  <c r="F402" i="1"/>
  <c r="G402" i="1" s="1"/>
  <c r="H402" i="1" s="1"/>
  <c r="J402" i="1" s="1"/>
  <c r="K402" i="1" s="1"/>
  <c r="L402" i="1" s="1"/>
  <c r="F404" i="1"/>
  <c r="G404" i="1" s="1"/>
  <c r="H404" i="1" s="1"/>
  <c r="J404" i="1" s="1"/>
  <c r="K404" i="1" s="1"/>
  <c r="L404" i="1" s="1"/>
  <c r="F411" i="1"/>
  <c r="G411" i="1" s="1"/>
  <c r="O411" i="1" s="1"/>
  <c r="P411" i="1" s="1"/>
  <c r="F407" i="1"/>
  <c r="G407" i="1" s="1"/>
  <c r="O407" i="1" s="1"/>
  <c r="P407" i="1" s="1"/>
  <c r="F410" i="1"/>
  <c r="G410" i="1" s="1"/>
  <c r="F409" i="1"/>
  <c r="G409" i="1" s="1"/>
  <c r="F413" i="1"/>
  <c r="G413" i="1" s="1"/>
  <c r="O413" i="1" s="1"/>
  <c r="P413" i="1" s="1"/>
  <c r="F415" i="1"/>
  <c r="G415" i="1" s="1"/>
  <c r="F417" i="1"/>
  <c r="G417" i="1" s="1"/>
  <c r="H417" i="1" s="1"/>
  <c r="J417" i="1" s="1"/>
  <c r="K417" i="1" s="1"/>
  <c r="L417" i="1" s="1"/>
  <c r="F420" i="1"/>
  <c r="G420" i="1" s="1"/>
  <c r="H420" i="1" s="1"/>
  <c r="I420" i="1" s="1"/>
  <c r="F419" i="1"/>
  <c r="G419" i="1" s="1"/>
  <c r="H419" i="1" s="1"/>
  <c r="J419" i="1" s="1"/>
  <c r="K419" i="1" s="1"/>
  <c r="L419" i="1" s="1"/>
  <c r="F423" i="1"/>
  <c r="G423" i="1" s="1"/>
  <c r="F424" i="1"/>
  <c r="G424" i="1" s="1"/>
  <c r="H424" i="1" s="1"/>
  <c r="J424" i="1" s="1"/>
  <c r="K424" i="1" s="1"/>
  <c r="L424" i="1" s="1"/>
  <c r="F425" i="1"/>
  <c r="G425" i="1" s="1"/>
  <c r="H425" i="1" s="1"/>
  <c r="J425" i="1" s="1"/>
  <c r="K425" i="1" s="1"/>
  <c r="L425" i="1" s="1"/>
  <c r="F428" i="1"/>
  <c r="G428" i="1" s="1"/>
  <c r="H428" i="1" s="1"/>
  <c r="I428" i="1" s="1"/>
  <c r="F429" i="1"/>
  <c r="G429" i="1" s="1"/>
  <c r="F431" i="1"/>
  <c r="G431" i="1" s="1"/>
  <c r="O431" i="1" s="1"/>
  <c r="P431" i="1" s="1"/>
  <c r="F430" i="1"/>
  <c r="G430" i="1" s="1"/>
  <c r="F437" i="1"/>
  <c r="G437" i="1" s="1"/>
  <c r="O437" i="1" s="1"/>
  <c r="P437" i="1" s="1"/>
  <c r="T437" i="1" s="1"/>
  <c r="F439" i="1"/>
  <c r="G439" i="1" s="1"/>
  <c r="F440" i="1"/>
  <c r="G440" i="1" s="1"/>
  <c r="O440" i="1" s="1"/>
  <c r="P440" i="1" s="1"/>
  <c r="F441" i="1"/>
  <c r="G441" i="1" s="1"/>
  <c r="H441" i="1" s="1"/>
  <c r="J441" i="1" s="1"/>
  <c r="K441" i="1" s="1"/>
  <c r="L441" i="1" s="1"/>
  <c r="F442" i="1"/>
  <c r="G442" i="1" s="1"/>
  <c r="O442" i="1" s="1"/>
  <c r="P442" i="1" s="1"/>
  <c r="F443" i="1"/>
  <c r="G443" i="1" s="1"/>
  <c r="F444" i="1"/>
  <c r="G444" i="1" s="1"/>
  <c r="O444" i="1" s="1"/>
  <c r="P444" i="1" s="1"/>
  <c r="BP444" i="1" s="1"/>
  <c r="F445" i="1"/>
  <c r="G445" i="1" s="1"/>
  <c r="F452" i="1"/>
  <c r="G452" i="1" s="1"/>
  <c r="O452" i="1" s="1"/>
  <c r="P452" i="1" s="1"/>
  <c r="BP452" i="1" s="1"/>
  <c r="F450" i="1"/>
  <c r="G450" i="1" s="1"/>
  <c r="F454" i="1"/>
  <c r="G454" i="1" s="1"/>
  <c r="O454" i="1" s="1"/>
  <c r="P454" i="1" s="1"/>
  <c r="F455" i="1"/>
  <c r="G455" i="1" s="1"/>
  <c r="G457" i="1"/>
  <c r="H457" i="1" s="1"/>
  <c r="J457" i="1" s="1"/>
  <c r="K457" i="1" s="1"/>
  <c r="L457" i="1" s="1"/>
  <c r="F521" i="1"/>
  <c r="G521" i="1" s="1"/>
  <c r="F522" i="1"/>
  <c r="G522" i="1" s="1"/>
  <c r="H522" i="1" s="1"/>
  <c r="J522" i="1" s="1"/>
  <c r="K522" i="1" s="1"/>
  <c r="L522" i="1" s="1"/>
  <c r="F523" i="1"/>
  <c r="G523" i="1" s="1"/>
  <c r="F524" i="1"/>
  <c r="G524" i="1" s="1"/>
  <c r="H524" i="1" s="1"/>
  <c r="J524" i="1" s="1"/>
  <c r="K524" i="1" s="1"/>
  <c r="L524" i="1" s="1"/>
  <c r="F525" i="1"/>
  <c r="G525" i="1" s="1"/>
  <c r="F528" i="1"/>
  <c r="G528" i="1" s="1"/>
  <c r="H528" i="1" s="1"/>
  <c r="J528" i="1" s="1"/>
  <c r="K528" i="1" s="1"/>
  <c r="L528" i="1" s="1"/>
  <c r="F532" i="1"/>
  <c r="G532" i="1" s="1"/>
  <c r="F540" i="1"/>
  <c r="G540" i="1" s="1"/>
  <c r="O540" i="1" s="1"/>
  <c r="P540" i="1" s="1"/>
  <c r="F541" i="1"/>
  <c r="G541" i="1" s="1"/>
  <c r="F543" i="1"/>
  <c r="G543" i="1" s="1"/>
  <c r="H543" i="1" s="1"/>
  <c r="J543" i="1" s="1"/>
  <c r="K543" i="1" s="1"/>
  <c r="L543" i="1" s="1"/>
  <c r="F545" i="1"/>
  <c r="G545" i="1" s="1"/>
  <c r="F547" i="1"/>
  <c r="G547" i="1" s="1"/>
  <c r="O547" i="1" s="1"/>
  <c r="P547" i="1" s="1"/>
  <c r="F552" i="1"/>
  <c r="G552" i="1" s="1"/>
  <c r="O552" i="1" s="1"/>
  <c r="P552" i="1" s="1"/>
  <c r="F553" i="1"/>
  <c r="G553" i="1" s="1"/>
  <c r="H553" i="1" s="1"/>
  <c r="J553" i="1" s="1"/>
  <c r="K553" i="1" s="1"/>
  <c r="L553" i="1" s="1"/>
  <c r="F556" i="1"/>
  <c r="G556" i="1" s="1"/>
  <c r="F559" i="1"/>
  <c r="G559" i="1" s="1"/>
  <c r="F565" i="1"/>
  <c r="G565" i="1" s="1"/>
  <c r="F566" i="1"/>
  <c r="G566" i="1" s="1"/>
  <c r="O566" i="1" s="1"/>
  <c r="P566" i="1" s="1"/>
  <c r="T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5" i="1"/>
  <c r="G575" i="1" s="1"/>
  <c r="F576" i="1"/>
  <c r="G576" i="1" s="1"/>
  <c r="F577" i="1"/>
  <c r="G577" i="1" s="1"/>
  <c r="F578" i="1"/>
  <c r="G578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H586" i="1" s="1"/>
  <c r="J586" i="1" s="1"/>
  <c r="K586" i="1" s="1"/>
  <c r="L586" i="1" s="1"/>
  <c r="S287" i="1"/>
  <c r="S127" i="1"/>
  <c r="S194" i="1"/>
  <c r="S197" i="1"/>
  <c r="S308" i="1"/>
  <c r="S367" i="1"/>
  <c r="S550" i="1"/>
  <c r="S555" i="1"/>
  <c r="S535" i="1"/>
  <c r="S548" i="1"/>
  <c r="S574" i="1"/>
  <c r="F574" i="1"/>
  <c r="G574" i="1" s="1"/>
  <c r="S429" i="1"/>
  <c r="S410" i="1"/>
  <c r="S404" i="1"/>
  <c r="S232" i="1"/>
  <c r="S370" i="1"/>
  <c r="S320" i="1"/>
  <c r="S531" i="1"/>
  <c r="S546" i="1"/>
  <c r="S402" i="1"/>
  <c r="S364" i="1"/>
  <c r="S362" i="1"/>
  <c r="S225" i="1"/>
  <c r="S217" i="1"/>
  <c r="S154" i="1"/>
  <c r="S237" i="1"/>
  <c r="S327" i="1"/>
  <c r="S319" i="1"/>
  <c r="S170" i="1"/>
  <c r="S133" i="1"/>
  <c r="S418" i="1"/>
  <c r="S245" i="1"/>
  <c r="S246" i="1"/>
  <c r="S257" i="1"/>
  <c r="S263" i="1"/>
  <c r="S265" i="1"/>
  <c r="S273" i="1"/>
  <c r="S347" i="1"/>
  <c r="S213" i="1"/>
  <c r="S218" i="1"/>
  <c r="S224" i="1"/>
  <c r="S234" i="1"/>
  <c r="S425" i="1"/>
  <c r="S357" i="1"/>
  <c r="S62" i="1"/>
  <c r="S69" i="1"/>
  <c r="S132" i="1"/>
  <c r="S68" i="1"/>
  <c r="S136" i="1"/>
  <c r="S81" i="1"/>
  <c r="S63" i="1"/>
  <c r="S293" i="1"/>
  <c r="S300" i="1"/>
  <c r="S386" i="1"/>
  <c r="S274" i="1"/>
  <c r="S180" i="1"/>
  <c r="S185" i="1"/>
  <c r="S202" i="1"/>
  <c r="S149" i="1"/>
  <c r="S166" i="1"/>
  <c r="S124" i="1"/>
  <c r="S289" i="1"/>
  <c r="S551" i="1"/>
  <c r="S553" i="1"/>
  <c r="S537" i="1"/>
  <c r="S558" i="1"/>
  <c r="S545" i="1"/>
  <c r="S556" i="1"/>
  <c r="S579" i="1"/>
  <c r="S581" i="1"/>
  <c r="S580" i="1"/>
  <c r="S582" i="1"/>
  <c r="S584" i="1"/>
  <c r="S585" i="1"/>
  <c r="F579" i="1"/>
  <c r="G579" i="1" s="1"/>
  <c r="S566" i="1"/>
  <c r="S56" i="1"/>
  <c r="S339" i="1"/>
  <c r="S92" i="1"/>
  <c r="S94" i="1"/>
  <c r="S389" i="1"/>
  <c r="S131" i="1"/>
  <c r="S46" i="1"/>
  <c r="S430" i="1"/>
  <c r="S296" i="1"/>
  <c r="S380" i="1"/>
  <c r="S259" i="1"/>
  <c r="S108" i="1"/>
  <c r="S103" i="1"/>
  <c r="S101" i="1"/>
  <c r="S536" i="1"/>
  <c r="S255" i="1"/>
  <c r="S241" i="1"/>
  <c r="S435" i="1"/>
  <c r="S258" i="1"/>
  <c r="S244" i="1"/>
  <c r="S416" i="1"/>
  <c r="S167" i="1"/>
  <c r="S80" i="1"/>
  <c r="J62" i="19"/>
  <c r="J34" i="19"/>
  <c r="J35" i="19"/>
  <c r="J36" i="19"/>
  <c r="J2" i="19"/>
  <c r="J3" i="19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S294" i="1"/>
  <c r="S52" i="1"/>
  <c r="S51" i="1"/>
  <c r="S65" i="1"/>
  <c r="S282" i="1"/>
  <c r="S275" i="1"/>
  <c r="S267" i="1"/>
  <c r="S428" i="1"/>
  <c r="S295" i="1"/>
  <c r="S229" i="1"/>
  <c r="S236" i="1"/>
  <c r="S239" i="1"/>
  <c r="S216" i="1"/>
  <c r="S445" i="1"/>
  <c r="S369" i="1"/>
  <c r="S437" i="1"/>
  <c r="S70" i="1"/>
  <c r="S400" i="1"/>
  <c r="S286" i="1"/>
  <c r="F580" i="1"/>
  <c r="G580" i="1" s="1"/>
  <c r="O580" i="1" s="1"/>
  <c r="P580" i="1" s="1"/>
  <c r="T580" i="1" s="1"/>
  <c r="S450" i="1"/>
  <c r="S150" i="1"/>
  <c r="S444" i="1"/>
  <c r="S67" i="1"/>
  <c r="S55" i="1"/>
  <c r="S200" i="1"/>
  <c r="S278" i="1"/>
  <c r="S304" i="1"/>
  <c r="S529" i="1"/>
  <c r="S528" i="1"/>
  <c r="S530" i="1"/>
  <c r="S454" i="1"/>
  <c r="S228" i="1"/>
  <c r="S231" i="1"/>
  <c r="S102" i="1"/>
  <c r="S163" i="1"/>
  <c r="S43" i="1"/>
  <c r="S57" i="1"/>
  <c r="S440" i="1"/>
  <c r="S277" i="1"/>
  <c r="S365" i="1"/>
  <c r="S198" i="1"/>
  <c r="S203" i="1"/>
  <c r="S442" i="1"/>
  <c r="S276" i="1"/>
  <c r="S285" i="1"/>
  <c r="S79" i="1"/>
  <c r="S360" i="1"/>
  <c r="S439" i="1"/>
  <c r="S368" i="1"/>
  <c r="S280" i="1"/>
  <c r="S441" i="1"/>
  <c r="S409" i="1"/>
  <c r="S401" i="1"/>
  <c r="S165" i="1"/>
  <c r="S443" i="1"/>
  <c r="S138" i="1"/>
  <c r="S452" i="1"/>
  <c r="S361" i="1"/>
  <c r="S385" i="1"/>
  <c r="S279" i="1"/>
  <c r="S195" i="1"/>
  <c r="S176" i="1"/>
  <c r="S188" i="1"/>
  <c r="S260" i="1"/>
  <c r="S199" i="1"/>
  <c r="S160" i="1"/>
  <c r="S134" i="1"/>
  <c r="S175" i="1"/>
  <c r="S181" i="1"/>
  <c r="S177" i="1"/>
  <c r="S174" i="1"/>
  <c r="S95" i="1"/>
  <c r="S292" i="1"/>
  <c r="S96" i="1"/>
  <c r="S183" i="1"/>
  <c r="S184" i="1"/>
  <c r="S182" i="1"/>
  <c r="S41" i="1"/>
  <c r="S75" i="1"/>
  <c r="S568" i="1"/>
  <c r="S569" i="1"/>
  <c r="S570" i="1"/>
  <c r="S572" i="1"/>
  <c r="S575" i="1"/>
  <c r="S576" i="1"/>
  <c r="S577" i="1"/>
  <c r="S578" i="1"/>
  <c r="S583" i="1"/>
  <c r="S586" i="1"/>
  <c r="S565" i="1"/>
  <c r="S388" i="1"/>
  <c r="S186" i="1"/>
  <c r="S307" i="1"/>
  <c r="S547" i="1"/>
  <c r="S560" i="1"/>
  <c r="S559" i="1"/>
  <c r="S540" i="1"/>
  <c r="S543" i="1"/>
  <c r="S541" i="1"/>
  <c r="S552" i="1"/>
  <c r="S567" i="1"/>
  <c r="S215" i="1"/>
  <c r="S421" i="1"/>
  <c r="S210" i="1"/>
  <c r="S179" i="1"/>
  <c r="S173" i="1"/>
  <c r="S158" i="1"/>
  <c r="S152" i="1"/>
  <c r="S148" i="1"/>
  <c r="S338" i="1"/>
  <c r="S419" i="1"/>
  <c r="S407" i="1"/>
  <c r="S318" i="1"/>
  <c r="S314" i="1"/>
  <c r="S457" i="1"/>
  <c r="S394" i="1"/>
  <c r="S76" i="1"/>
  <c r="S84" i="1"/>
  <c r="S123" i="1"/>
  <c r="S112" i="1"/>
  <c r="S125" i="1"/>
  <c r="S122" i="1"/>
  <c r="S561" i="1"/>
  <c r="S525" i="1"/>
  <c r="S524" i="1"/>
  <c r="S129" i="1"/>
  <c r="S128" i="1"/>
  <c r="S111" i="1"/>
  <c r="S354" i="1"/>
  <c r="S64" i="1"/>
  <c r="S206" i="1"/>
  <c r="S392" i="1"/>
  <c r="S87" i="1"/>
  <c r="S301" i="1"/>
  <c r="S272" i="1"/>
  <c r="S522" i="1"/>
  <c r="S204" i="1"/>
  <c r="S336" i="1"/>
  <c r="S423" i="1"/>
  <c r="S353" i="1"/>
  <c r="S299" i="1"/>
  <c r="S334" i="1"/>
  <c r="S337" i="1"/>
  <c r="S291" i="1"/>
  <c r="S297" i="1"/>
  <c r="S72" i="1"/>
  <c r="S384" i="1"/>
  <c r="S373" i="1"/>
  <c r="S283" i="1"/>
  <c r="S254" i="1"/>
  <c r="S420" i="1"/>
  <c r="S355" i="1"/>
  <c r="S48" i="1"/>
  <c r="S107" i="1"/>
  <c r="S573" i="1"/>
  <c r="S571" i="1"/>
  <c r="S303" i="1"/>
  <c r="S431" i="1"/>
  <c r="S351" i="1"/>
  <c r="S88" i="1"/>
  <c r="S321" i="1"/>
  <c r="S324" i="1"/>
  <c r="S411" i="1"/>
  <c r="S323" i="1"/>
  <c r="S77" i="1"/>
  <c r="S310" i="1"/>
  <c r="S82" i="1"/>
  <c r="S90" i="1"/>
  <c r="S17" i="1"/>
  <c r="S18" i="1"/>
  <c r="S532" i="1"/>
  <c r="S10" i="1"/>
  <c r="S521" i="1"/>
  <c r="S270" i="1"/>
  <c r="S302" i="1"/>
  <c r="S322" i="1"/>
  <c r="S348" i="1"/>
  <c r="S358" i="1"/>
  <c r="D45" i="15"/>
  <c r="S115" i="1"/>
  <c r="S126" i="1"/>
  <c r="S137" i="1"/>
  <c r="D36" i="15"/>
  <c r="D34" i="15"/>
  <c r="D37" i="15"/>
  <c r="D47" i="15"/>
  <c r="D38" i="15"/>
  <c r="D41" i="15"/>
  <c r="D42" i="15"/>
  <c r="D43" i="15"/>
  <c r="D44" i="15"/>
  <c r="D35" i="15"/>
  <c r="D39" i="15"/>
  <c r="D40" i="15"/>
  <c r="D55" i="15"/>
  <c r="D29" i="15"/>
  <c r="D31" i="15"/>
  <c r="S455" i="1"/>
  <c r="S105" i="1"/>
  <c r="S242" i="1"/>
  <c r="S417" i="1"/>
  <c r="S371" i="1"/>
  <c r="S78" i="1"/>
  <c r="S243" i="1"/>
  <c r="S434" i="1"/>
  <c r="S538" i="1"/>
  <c r="S539" i="1"/>
  <c r="S523" i="1"/>
  <c r="S328" i="1"/>
  <c r="S205" i="1"/>
  <c r="S83" i="1"/>
  <c r="S49" i="1"/>
  <c r="S427" i="1"/>
  <c r="S426" i="1"/>
  <c r="S424" i="1"/>
  <c r="S415" i="1"/>
  <c r="S408" i="1"/>
  <c r="S398" i="1"/>
  <c r="S395" i="1"/>
  <c r="S350" i="1"/>
  <c r="S349" i="1"/>
  <c r="S313" i="1"/>
  <c r="S256" i="1"/>
  <c r="S249" i="1"/>
  <c r="S248" i="1"/>
  <c r="S247" i="1"/>
  <c r="S45" i="1"/>
  <c r="S74" i="1"/>
  <c r="S85" i="1"/>
  <c r="S98" i="1"/>
  <c r="S100" i="1"/>
  <c r="S135" i="1"/>
  <c r="S162" i="1"/>
  <c r="S164" i="1"/>
  <c r="S42" i="1"/>
  <c r="O533" i="1"/>
  <c r="P533" i="1" s="1"/>
  <c r="J381" i="1" l="1"/>
  <c r="K381" i="1" s="1"/>
  <c r="L381" i="1" s="1"/>
  <c r="I381" i="1"/>
  <c r="J286" i="1"/>
  <c r="K286" i="1" s="1"/>
  <c r="L286" i="1" s="1"/>
  <c r="I286" i="1"/>
  <c r="J322" i="1"/>
  <c r="K322" i="1" s="1"/>
  <c r="L322" i="1" s="1"/>
  <c r="I322" i="1"/>
  <c r="J428" i="1"/>
  <c r="K428" i="1" s="1"/>
  <c r="L428" i="1" s="1"/>
  <c r="H181" i="1"/>
  <c r="J181" i="1" s="1"/>
  <c r="K181" i="1" s="1"/>
  <c r="L181" i="1" s="1"/>
  <c r="O181" i="1"/>
  <c r="P181" i="1" s="1"/>
  <c r="T181" i="1" s="1"/>
  <c r="G176" i="1"/>
  <c r="J285" i="1"/>
  <c r="K285" i="1" s="1"/>
  <c r="L285" i="1" s="1"/>
  <c r="O182" i="1"/>
  <c r="P182" i="1" s="1"/>
  <c r="H182" i="1"/>
  <c r="J182" i="1" s="1"/>
  <c r="K182" i="1" s="1"/>
  <c r="L182" i="1" s="1"/>
  <c r="G180" i="1"/>
  <c r="H175" i="1"/>
  <c r="J175" i="1" s="1"/>
  <c r="K175" i="1" s="1"/>
  <c r="L175" i="1" s="1"/>
  <c r="O175" i="1"/>
  <c r="P175" i="1" s="1"/>
  <c r="J314" i="1"/>
  <c r="K314" i="1" s="1"/>
  <c r="L314" i="1" s="1"/>
  <c r="J228" i="1"/>
  <c r="K228" i="1" s="1"/>
  <c r="L228" i="1" s="1"/>
  <c r="I228" i="1"/>
  <c r="Q63" i="1"/>
  <c r="R63" i="1" s="1"/>
  <c r="BP63" i="1"/>
  <c r="J56" i="1"/>
  <c r="K56" i="1" s="1"/>
  <c r="L56" i="1" s="1"/>
  <c r="I56" i="1"/>
  <c r="J273" i="1"/>
  <c r="K273" i="1" s="1"/>
  <c r="L273" i="1" s="1"/>
  <c r="J352" i="1"/>
  <c r="K352" i="1" s="1"/>
  <c r="L352" i="1" s="1"/>
  <c r="J191" i="1"/>
  <c r="K191" i="1" s="1"/>
  <c r="L191" i="1" s="1"/>
  <c r="J420" i="1"/>
  <c r="K420" i="1" s="1"/>
  <c r="L420" i="1" s="1"/>
  <c r="J57" i="1"/>
  <c r="K57" i="1" s="1"/>
  <c r="L57" i="1" s="1"/>
  <c r="J126" i="1"/>
  <c r="K126" i="1" s="1"/>
  <c r="L126" i="1" s="1"/>
  <c r="J379" i="1"/>
  <c r="K379" i="1" s="1"/>
  <c r="L379" i="1" s="1"/>
  <c r="J89" i="1"/>
  <c r="K89" i="1" s="1"/>
  <c r="L89" i="1" s="1"/>
  <c r="J272" i="1"/>
  <c r="K272" i="1" s="1"/>
  <c r="L272" i="1" s="1"/>
  <c r="J265" i="1"/>
  <c r="K265" i="1" s="1"/>
  <c r="L265" i="1" s="1"/>
  <c r="J347" i="1"/>
  <c r="K347" i="1" s="1"/>
  <c r="L347" i="1" s="1"/>
  <c r="J86" i="1"/>
  <c r="K86" i="1" s="1"/>
  <c r="L86" i="1" s="1"/>
  <c r="J105" i="1"/>
  <c r="K105" i="1" s="1"/>
  <c r="L105" i="1" s="1"/>
  <c r="J324" i="1"/>
  <c r="K324" i="1" s="1"/>
  <c r="L324" i="1" s="1"/>
  <c r="I324" i="1"/>
  <c r="J323" i="1"/>
  <c r="K323" i="1" s="1"/>
  <c r="L323" i="1" s="1"/>
  <c r="J80" i="1"/>
  <c r="K80" i="1" s="1"/>
  <c r="L80" i="1" s="1"/>
  <c r="I80" i="1"/>
  <c r="J159" i="1"/>
  <c r="K159" i="1" s="1"/>
  <c r="L159" i="1" s="1"/>
  <c r="J295" i="1"/>
  <c r="K295" i="1" s="1"/>
  <c r="L295" i="1" s="1"/>
  <c r="J421" i="1"/>
  <c r="K421" i="1" s="1"/>
  <c r="L421" i="1" s="1"/>
  <c r="I421" i="1"/>
  <c r="J462" i="1"/>
  <c r="K462" i="1" s="1"/>
  <c r="L462" i="1" s="1"/>
  <c r="I462" i="1"/>
  <c r="J170" i="1"/>
  <c r="K170" i="1" s="1"/>
  <c r="L170" i="1" s="1"/>
  <c r="I170" i="1"/>
  <c r="H151" i="1"/>
  <c r="J151" i="1" s="1"/>
  <c r="K151" i="1" s="1"/>
  <c r="L151" i="1" s="1"/>
  <c r="O92" i="1"/>
  <c r="P92" i="1" s="1"/>
  <c r="T92" i="1" s="1"/>
  <c r="H318" i="1"/>
  <c r="I318" i="1" s="1"/>
  <c r="O183" i="1"/>
  <c r="P183" i="1" s="1"/>
  <c r="BP183" i="1" s="1"/>
  <c r="O265" i="1"/>
  <c r="P265" i="1" s="1"/>
  <c r="O304" i="1"/>
  <c r="P304" i="1" s="1"/>
  <c r="T304" i="1" s="1"/>
  <c r="T197" i="1"/>
  <c r="H356" i="1"/>
  <c r="J356" i="1" s="1"/>
  <c r="K356" i="1" s="1"/>
  <c r="L356" i="1" s="1"/>
  <c r="O134" i="1"/>
  <c r="P134" i="1" s="1"/>
  <c r="Q427" i="1"/>
  <c r="R427" i="1" s="1"/>
  <c r="H302" i="1"/>
  <c r="I302" i="1" s="1"/>
  <c r="H65" i="1"/>
  <c r="J65" i="1" s="1"/>
  <c r="K65" i="1" s="1"/>
  <c r="L65" i="1" s="1"/>
  <c r="H63" i="1"/>
  <c r="H83" i="1"/>
  <c r="J83" i="1" s="1"/>
  <c r="K83" i="1" s="1"/>
  <c r="L83" i="1" s="1"/>
  <c r="BP120" i="1"/>
  <c r="H55" i="1"/>
  <c r="J55" i="1" s="1"/>
  <c r="K55" i="1" s="1"/>
  <c r="L55" i="1" s="1"/>
  <c r="O381" i="1"/>
  <c r="P381" i="1" s="1"/>
  <c r="O548" i="1"/>
  <c r="P548" i="1" s="1"/>
  <c r="O57" i="1"/>
  <c r="P57" i="1" s="1"/>
  <c r="H120" i="1"/>
  <c r="J120" i="1" s="1"/>
  <c r="K120" i="1" s="1"/>
  <c r="L120" i="1" s="1"/>
  <c r="BP190" i="1"/>
  <c r="H566" i="1"/>
  <c r="J566" i="1" s="1"/>
  <c r="K566" i="1" s="1"/>
  <c r="L566" i="1" s="1"/>
  <c r="H249" i="1"/>
  <c r="J249" i="1" s="1"/>
  <c r="K249" i="1" s="1"/>
  <c r="L249" i="1" s="1"/>
  <c r="H437" i="1"/>
  <c r="J437" i="1" s="1"/>
  <c r="K437" i="1" s="1"/>
  <c r="L437" i="1" s="1"/>
  <c r="O280" i="1"/>
  <c r="P280" i="1" s="1"/>
  <c r="O367" i="1"/>
  <c r="P367" i="1" s="1"/>
  <c r="T367" i="1" s="1"/>
  <c r="H192" i="1"/>
  <c r="O255" i="1"/>
  <c r="P255" i="1" s="1"/>
  <c r="BP255" i="1" s="1"/>
  <c r="O424" i="1"/>
  <c r="P424" i="1" s="1"/>
  <c r="T203" i="1"/>
  <c r="Q239" i="1"/>
  <c r="R239" i="1" s="1"/>
  <c r="Q166" i="1"/>
  <c r="R166" i="1" s="1"/>
  <c r="H236" i="1"/>
  <c r="J236" i="1" s="1"/>
  <c r="K236" i="1" s="1"/>
  <c r="L236" i="1" s="1"/>
  <c r="H239" i="1"/>
  <c r="J239" i="1" s="1"/>
  <c r="K239" i="1" s="1"/>
  <c r="L239" i="1" s="1"/>
  <c r="O224" i="1"/>
  <c r="P224" i="1" s="1"/>
  <c r="O457" i="1"/>
  <c r="P457" i="1" s="1"/>
  <c r="O170" i="1"/>
  <c r="P170" i="1" s="1"/>
  <c r="O524" i="1"/>
  <c r="P524" i="1" s="1"/>
  <c r="H411" i="1"/>
  <c r="O403" i="1"/>
  <c r="P403" i="1" s="1"/>
  <c r="BP403" i="1" s="1"/>
  <c r="H413" i="1"/>
  <c r="O380" i="1"/>
  <c r="P380" i="1" s="1"/>
  <c r="BP380" i="1" s="1"/>
  <c r="BP164" i="1"/>
  <c r="O200" i="1"/>
  <c r="P200" i="1" s="1"/>
  <c r="O246" i="1"/>
  <c r="P246" i="1" s="1"/>
  <c r="BP246" i="1" s="1"/>
  <c r="BP166" i="1"/>
  <c r="T166" i="1"/>
  <c r="T192" i="1"/>
  <c r="O228" i="1"/>
  <c r="P228" i="1" s="1"/>
  <c r="H444" i="1"/>
  <c r="J444" i="1" s="1"/>
  <c r="K444" i="1" s="1"/>
  <c r="L444" i="1" s="1"/>
  <c r="H454" i="1"/>
  <c r="H300" i="1"/>
  <c r="J300" i="1" s="1"/>
  <c r="K300" i="1" s="1"/>
  <c r="L300" i="1" s="1"/>
  <c r="H371" i="1"/>
  <c r="I371" i="1" s="1"/>
  <c r="O287" i="1"/>
  <c r="P287" i="1" s="1"/>
  <c r="T287" i="1" s="1"/>
  <c r="H203" i="1"/>
  <c r="J203" i="1" s="1"/>
  <c r="K203" i="1" s="1"/>
  <c r="L203" i="1" s="1"/>
  <c r="O310" i="1"/>
  <c r="P310" i="1" s="1"/>
  <c r="H205" i="1"/>
  <c r="J205" i="1" s="1"/>
  <c r="K205" i="1" s="1"/>
  <c r="L205" i="1" s="1"/>
  <c r="H442" i="1"/>
  <c r="O322" i="1"/>
  <c r="P322" i="1" s="1"/>
  <c r="BP322" i="1" s="1"/>
  <c r="H544" i="1"/>
  <c r="J544" i="1" s="1"/>
  <c r="K544" i="1" s="1"/>
  <c r="L544" i="1" s="1"/>
  <c r="H111" i="1"/>
  <c r="J111" i="1" s="1"/>
  <c r="K111" i="1" s="1"/>
  <c r="L111" i="1" s="1"/>
  <c r="O132" i="1"/>
  <c r="P132" i="1" s="1"/>
  <c r="O204" i="1"/>
  <c r="P204" i="1" s="1"/>
  <c r="Q204" i="1" s="1"/>
  <c r="R204" i="1" s="1"/>
  <c r="H250" i="1"/>
  <c r="I250" i="1" s="1"/>
  <c r="O421" i="1"/>
  <c r="P421" i="1" s="1"/>
  <c r="T421" i="1" s="1"/>
  <c r="O80" i="1"/>
  <c r="P80" i="1" s="1"/>
  <c r="BP80" i="1" s="1"/>
  <c r="O75" i="1"/>
  <c r="P75" i="1" s="1"/>
  <c r="O314" i="1"/>
  <c r="P314" i="1" s="1"/>
  <c r="BP314" i="1" s="1"/>
  <c r="J76" i="19"/>
  <c r="H384" i="1"/>
  <c r="J384" i="1" s="1"/>
  <c r="K384" i="1" s="1"/>
  <c r="L384" i="1" s="1"/>
  <c r="H69" i="1"/>
  <c r="J69" i="1" s="1"/>
  <c r="K69" i="1" s="1"/>
  <c r="L69" i="1" s="1"/>
  <c r="H241" i="1"/>
  <c r="H257" i="1"/>
  <c r="I257" i="1" s="1"/>
  <c r="H426" i="1"/>
  <c r="I426" i="1" s="1"/>
  <c r="Q293" i="1"/>
  <c r="R293" i="1" s="1"/>
  <c r="H147" i="1"/>
  <c r="J147" i="1" s="1"/>
  <c r="K147" i="1" s="1"/>
  <c r="L147" i="1" s="1"/>
  <c r="H293" i="1"/>
  <c r="I293" i="1" s="1"/>
  <c r="O229" i="1"/>
  <c r="P229" i="1" s="1"/>
  <c r="O254" i="1"/>
  <c r="P254" i="1" s="1"/>
  <c r="T254" i="1" s="1"/>
  <c r="H289" i="1"/>
  <c r="J289" i="1" s="1"/>
  <c r="K289" i="1" s="1"/>
  <c r="L289" i="1" s="1"/>
  <c r="O216" i="1"/>
  <c r="P216" i="1" s="1"/>
  <c r="BP216" i="1" s="1"/>
  <c r="T10" i="1"/>
  <c r="Q10" i="1"/>
  <c r="R10" i="1" s="1"/>
  <c r="BP392" i="1"/>
  <c r="O328" i="1"/>
  <c r="P328" i="1" s="1"/>
  <c r="Q328" i="1" s="1"/>
  <c r="R328" i="1" s="1"/>
  <c r="H328" i="1"/>
  <c r="J328" i="1" s="1"/>
  <c r="K328" i="1" s="1"/>
  <c r="L328" i="1" s="1"/>
  <c r="H297" i="1"/>
  <c r="J297" i="1" s="1"/>
  <c r="K297" i="1" s="1"/>
  <c r="L297" i="1" s="1"/>
  <c r="O297" i="1"/>
  <c r="P297" i="1" s="1"/>
  <c r="BP297" i="1" s="1"/>
  <c r="O179" i="1"/>
  <c r="P179" i="1" s="1"/>
  <c r="H179" i="1"/>
  <c r="I179" i="1" s="1"/>
  <c r="O160" i="1"/>
  <c r="P160" i="1" s="1"/>
  <c r="H160" i="1"/>
  <c r="J160" i="1" s="1"/>
  <c r="K160" i="1" s="1"/>
  <c r="L160" i="1" s="1"/>
  <c r="O98" i="1"/>
  <c r="P98" i="1" s="1"/>
  <c r="H98" i="1"/>
  <c r="J98" i="1" s="1"/>
  <c r="K98" i="1" s="1"/>
  <c r="L98" i="1" s="1"/>
  <c r="H70" i="1"/>
  <c r="J70" i="1" s="1"/>
  <c r="K70" i="1" s="1"/>
  <c r="L70" i="1" s="1"/>
  <c r="O70" i="1"/>
  <c r="P70" i="1" s="1"/>
  <c r="Q70" i="1" s="1"/>
  <c r="R70" i="1" s="1"/>
  <c r="H49" i="1"/>
  <c r="J49" i="1" s="1"/>
  <c r="K49" i="1" s="1"/>
  <c r="L49" i="1" s="1"/>
  <c r="O49" i="1"/>
  <c r="P49" i="1" s="1"/>
  <c r="H551" i="1"/>
  <c r="J551" i="1" s="1"/>
  <c r="K551" i="1" s="1"/>
  <c r="L551" i="1" s="1"/>
  <c r="O551" i="1"/>
  <c r="P551" i="1" s="1"/>
  <c r="BP551" i="1" s="1"/>
  <c r="O535" i="1"/>
  <c r="P535" i="1" s="1"/>
  <c r="H535" i="1"/>
  <c r="J535" i="1" s="1"/>
  <c r="K535" i="1" s="1"/>
  <c r="L535" i="1" s="1"/>
  <c r="H530" i="1"/>
  <c r="J530" i="1" s="1"/>
  <c r="K530" i="1" s="1"/>
  <c r="L530" i="1" s="1"/>
  <c r="O530" i="1"/>
  <c r="P530" i="1" s="1"/>
  <c r="BP530" i="1" s="1"/>
  <c r="H245" i="1"/>
  <c r="J245" i="1" s="1"/>
  <c r="K245" i="1" s="1"/>
  <c r="L245" i="1" s="1"/>
  <c r="O245" i="1"/>
  <c r="P245" i="1" s="1"/>
  <c r="O42" i="1"/>
  <c r="P42" i="1" s="1"/>
  <c r="H42" i="1"/>
  <c r="O363" i="1"/>
  <c r="P363" i="1" s="1"/>
  <c r="H363" i="1"/>
  <c r="J363" i="1" s="1"/>
  <c r="K363" i="1" s="1"/>
  <c r="L363" i="1" s="1"/>
  <c r="H451" i="1"/>
  <c r="J451" i="1" s="1"/>
  <c r="K451" i="1" s="1"/>
  <c r="L451" i="1" s="1"/>
  <c r="O451" i="1"/>
  <c r="P451" i="1" s="1"/>
  <c r="BP427" i="1"/>
  <c r="T120" i="1"/>
  <c r="H103" i="1"/>
  <c r="I103" i="1" s="1"/>
  <c r="H540" i="1"/>
  <c r="J540" i="1" s="1"/>
  <c r="K540" i="1" s="1"/>
  <c r="L540" i="1" s="1"/>
  <c r="T190" i="1"/>
  <c r="T164" i="1"/>
  <c r="O159" i="1"/>
  <c r="P159" i="1" s="1"/>
  <c r="T159" i="1" s="1"/>
  <c r="H115" i="1"/>
  <c r="I115" i="1" s="1"/>
  <c r="BP203" i="1"/>
  <c r="Q203" i="1"/>
  <c r="R203" i="1" s="1"/>
  <c r="T239" i="1"/>
  <c r="H197" i="1"/>
  <c r="H129" i="1"/>
  <c r="I129" i="1" s="1"/>
  <c r="H164" i="1"/>
  <c r="J164" i="1" s="1"/>
  <c r="K164" i="1" s="1"/>
  <c r="L164" i="1" s="1"/>
  <c r="BP192" i="1"/>
  <c r="H231" i="1"/>
  <c r="J231" i="1" s="1"/>
  <c r="K231" i="1" s="1"/>
  <c r="L231" i="1" s="1"/>
  <c r="H243" i="1"/>
  <c r="J243" i="1" s="1"/>
  <c r="K243" i="1" s="1"/>
  <c r="L243" i="1" s="1"/>
  <c r="H247" i="1"/>
  <c r="J247" i="1" s="1"/>
  <c r="K247" i="1" s="1"/>
  <c r="L247" i="1" s="1"/>
  <c r="O295" i="1"/>
  <c r="P295" i="1" s="1"/>
  <c r="H278" i="1"/>
  <c r="J278" i="1" s="1"/>
  <c r="K278" i="1" s="1"/>
  <c r="L278" i="1" s="1"/>
  <c r="O347" i="1"/>
  <c r="P347" i="1" s="1"/>
  <c r="T347" i="1" s="1"/>
  <c r="H368" i="1"/>
  <c r="J368" i="1" s="1"/>
  <c r="K368" i="1" s="1"/>
  <c r="L368" i="1" s="1"/>
  <c r="Q392" i="1"/>
  <c r="R392" i="1" s="1"/>
  <c r="O372" i="1"/>
  <c r="P372" i="1" s="1"/>
  <c r="H291" i="1"/>
  <c r="I291" i="1" s="1"/>
  <c r="O323" i="1"/>
  <c r="P323" i="1" s="1"/>
  <c r="H452" i="1"/>
  <c r="J452" i="1" s="1"/>
  <c r="K452" i="1" s="1"/>
  <c r="L452" i="1" s="1"/>
  <c r="H217" i="1"/>
  <c r="J217" i="1" s="1"/>
  <c r="K217" i="1" s="1"/>
  <c r="L217" i="1" s="1"/>
  <c r="H431" i="1"/>
  <c r="J431" i="1" s="1"/>
  <c r="K431" i="1" s="1"/>
  <c r="L431" i="1" s="1"/>
  <c r="H110" i="1"/>
  <c r="I110" i="1" s="1"/>
  <c r="H124" i="1"/>
  <c r="O285" i="1"/>
  <c r="P285" i="1" s="1"/>
  <c r="H338" i="1"/>
  <c r="J338" i="1" s="1"/>
  <c r="K338" i="1" s="1"/>
  <c r="L338" i="1" s="1"/>
  <c r="O78" i="1"/>
  <c r="P78" i="1" s="1"/>
  <c r="BP78" i="1" s="1"/>
  <c r="O195" i="1"/>
  <c r="P195" i="1" s="1"/>
  <c r="T195" i="1" s="1"/>
  <c r="H275" i="1"/>
  <c r="J275" i="1" s="1"/>
  <c r="K275" i="1" s="1"/>
  <c r="L275" i="1" s="1"/>
  <c r="O543" i="1"/>
  <c r="P543" i="1" s="1"/>
  <c r="T543" i="1" s="1"/>
  <c r="O428" i="1"/>
  <c r="P428" i="1" s="1"/>
  <c r="Q428" i="1" s="1"/>
  <c r="R428" i="1" s="1"/>
  <c r="H258" i="1"/>
  <c r="J258" i="1" s="1"/>
  <c r="K258" i="1" s="1"/>
  <c r="L258" i="1" s="1"/>
  <c r="O68" i="1"/>
  <c r="P68" i="1" s="1"/>
  <c r="H72" i="1"/>
  <c r="O126" i="1"/>
  <c r="P126" i="1" s="1"/>
  <c r="H400" i="1"/>
  <c r="J400" i="1" s="1"/>
  <c r="K400" i="1" s="1"/>
  <c r="L400" i="1" s="1"/>
  <c r="O419" i="1"/>
  <c r="P419" i="1" s="1"/>
  <c r="BP419" i="1" s="1"/>
  <c r="O462" i="1"/>
  <c r="P462" i="1" s="1"/>
  <c r="BP462" i="1" s="1"/>
  <c r="H427" i="1"/>
  <c r="O85" i="1"/>
  <c r="P85" i="1" s="1"/>
  <c r="Q85" i="1" s="1"/>
  <c r="R85" i="1" s="1"/>
  <c r="H166" i="1"/>
  <c r="J166" i="1" s="1"/>
  <c r="K166" i="1" s="1"/>
  <c r="L166" i="1" s="1"/>
  <c r="O273" i="1"/>
  <c r="P273" i="1" s="1"/>
  <c r="BP273" i="1" s="1"/>
  <c r="O88" i="1"/>
  <c r="P88" i="1" s="1"/>
  <c r="BP547" i="1"/>
  <c r="H410" i="1"/>
  <c r="J410" i="1" s="1"/>
  <c r="K410" i="1" s="1"/>
  <c r="L410" i="1" s="1"/>
  <c r="O410" i="1"/>
  <c r="P410" i="1" s="1"/>
  <c r="H395" i="1"/>
  <c r="I395" i="1" s="1"/>
  <c r="O395" i="1"/>
  <c r="P395" i="1" s="1"/>
  <c r="H361" i="1"/>
  <c r="J361" i="1" s="1"/>
  <c r="K361" i="1" s="1"/>
  <c r="L361" i="1" s="1"/>
  <c r="O361" i="1"/>
  <c r="P361" i="1" s="1"/>
  <c r="Q361" i="1" s="1"/>
  <c r="R361" i="1" s="1"/>
  <c r="H307" i="1"/>
  <c r="J307" i="1" s="1"/>
  <c r="K307" i="1" s="1"/>
  <c r="L307" i="1" s="1"/>
  <c r="O307" i="1"/>
  <c r="P307" i="1" s="1"/>
  <c r="O292" i="1"/>
  <c r="P292" i="1" s="1"/>
  <c r="H292" i="1"/>
  <c r="J292" i="1" s="1"/>
  <c r="K292" i="1" s="1"/>
  <c r="L292" i="1" s="1"/>
  <c r="O218" i="1"/>
  <c r="P218" i="1" s="1"/>
  <c r="T218" i="1" s="1"/>
  <c r="H218" i="1"/>
  <c r="J218" i="1" s="1"/>
  <c r="K218" i="1" s="1"/>
  <c r="L218" i="1" s="1"/>
  <c r="J174" i="1"/>
  <c r="K174" i="1" s="1"/>
  <c r="L174" i="1" s="1"/>
  <c r="O174" i="1"/>
  <c r="P174" i="1" s="1"/>
  <c r="Q174" i="1" s="1"/>
  <c r="R174" i="1" s="1"/>
  <c r="O59" i="1"/>
  <c r="P59" i="1" s="1"/>
  <c r="Q59" i="1" s="1"/>
  <c r="R59" i="1" s="1"/>
  <c r="H260" i="1"/>
  <c r="I260" i="1" s="1"/>
  <c r="Q217" i="1"/>
  <c r="R217" i="1" s="1"/>
  <c r="T440" i="1"/>
  <c r="BP440" i="1"/>
  <c r="Q275" i="1"/>
  <c r="R275" i="1" s="1"/>
  <c r="T275" i="1"/>
  <c r="O522" i="1"/>
  <c r="P522" i="1" s="1"/>
  <c r="O417" i="1"/>
  <c r="P417" i="1" s="1"/>
  <c r="BP417" i="1" s="1"/>
  <c r="H440" i="1"/>
  <c r="J440" i="1" s="1"/>
  <c r="K440" i="1" s="1"/>
  <c r="L440" i="1" s="1"/>
  <c r="H336" i="1"/>
  <c r="J336" i="1" s="1"/>
  <c r="K336" i="1" s="1"/>
  <c r="L336" i="1" s="1"/>
  <c r="O402" i="1"/>
  <c r="P402" i="1" s="1"/>
  <c r="T402" i="1" s="1"/>
  <c r="O441" i="1"/>
  <c r="P441" i="1" s="1"/>
  <c r="O528" i="1"/>
  <c r="P528" i="1" s="1"/>
  <c r="Q528" i="1" s="1"/>
  <c r="R528" i="1" s="1"/>
  <c r="Q318" i="1"/>
  <c r="R318" i="1" s="1"/>
  <c r="Q72" i="1"/>
  <c r="R72" i="1" s="1"/>
  <c r="O425" i="1"/>
  <c r="P425" i="1" s="1"/>
  <c r="H17" i="1"/>
  <c r="J17" i="1" s="1"/>
  <c r="K17" i="1" s="1"/>
  <c r="L17" i="1" s="1"/>
  <c r="BP258" i="1"/>
  <c r="O56" i="1"/>
  <c r="P56" i="1" s="1"/>
  <c r="T55" i="1"/>
  <c r="Q440" i="1"/>
  <c r="R440" i="1" s="1"/>
  <c r="O14" i="1"/>
  <c r="P14" i="1" s="1"/>
  <c r="H547" i="1"/>
  <c r="J547" i="1" s="1"/>
  <c r="K547" i="1" s="1"/>
  <c r="L547" i="1" s="1"/>
  <c r="O553" i="1"/>
  <c r="P553" i="1" s="1"/>
  <c r="BP553" i="1" s="1"/>
  <c r="O561" i="1"/>
  <c r="P561" i="1" s="1"/>
  <c r="O19" i="1"/>
  <c r="P19" i="1" s="1"/>
  <c r="H539" i="1"/>
  <c r="J539" i="1" s="1"/>
  <c r="K539" i="1" s="1"/>
  <c r="L539" i="1" s="1"/>
  <c r="BP247" i="1"/>
  <c r="T258" i="1"/>
  <c r="BP400" i="1"/>
  <c r="BP129" i="1"/>
  <c r="Q129" i="1"/>
  <c r="R129" i="1" s="1"/>
  <c r="T344" i="1"/>
  <c r="BP344" i="1"/>
  <c r="Q566" i="1"/>
  <c r="R566" i="1" s="1"/>
  <c r="Q301" i="1"/>
  <c r="R301" i="1" s="1"/>
  <c r="T356" i="1"/>
  <c r="Q431" i="1"/>
  <c r="R431" i="1" s="1"/>
  <c r="T72" i="1"/>
  <c r="H536" i="1"/>
  <c r="J536" i="1" s="1"/>
  <c r="K536" i="1" s="1"/>
  <c r="L536" i="1" s="1"/>
  <c r="H41" i="1"/>
  <c r="J41" i="1" s="1"/>
  <c r="K41" i="1" s="1"/>
  <c r="L41" i="1" s="1"/>
  <c r="O272" i="1"/>
  <c r="P272" i="1" s="1"/>
  <c r="BP272" i="1" s="1"/>
  <c r="H299" i="1"/>
  <c r="H358" i="1"/>
  <c r="J358" i="1" s="1"/>
  <c r="K358" i="1" s="1"/>
  <c r="L358" i="1" s="1"/>
  <c r="O105" i="1"/>
  <c r="P105" i="1" s="1"/>
  <c r="T217" i="1"/>
  <c r="H194" i="1"/>
  <c r="J194" i="1" s="1"/>
  <c r="K194" i="1" s="1"/>
  <c r="L194" i="1" s="1"/>
  <c r="H133" i="1"/>
  <c r="J133" i="1" s="1"/>
  <c r="K133" i="1" s="1"/>
  <c r="L133" i="1" s="1"/>
  <c r="O387" i="1"/>
  <c r="P387" i="1" s="1"/>
  <c r="T387" i="1" s="1"/>
  <c r="O234" i="1"/>
  <c r="P234" i="1" s="1"/>
  <c r="T234" i="1" s="1"/>
  <c r="T384" i="1"/>
  <c r="BP384" i="1"/>
  <c r="BP217" i="1"/>
  <c r="Q384" i="1"/>
  <c r="R384" i="1" s="1"/>
  <c r="O94" i="1"/>
  <c r="P94" i="1" s="1"/>
  <c r="BP94" i="1" s="1"/>
  <c r="H370" i="1"/>
  <c r="H62" i="1"/>
  <c r="J62" i="1" s="1"/>
  <c r="K62" i="1" s="1"/>
  <c r="L62" i="1" s="1"/>
  <c r="O112" i="1"/>
  <c r="P112" i="1" s="1"/>
  <c r="Q112" i="1" s="1"/>
  <c r="R112" i="1" s="1"/>
  <c r="Q338" i="1"/>
  <c r="R338" i="1" s="1"/>
  <c r="T338" i="1"/>
  <c r="T552" i="1"/>
  <c r="H521" i="1"/>
  <c r="J521" i="1" s="1"/>
  <c r="K521" i="1" s="1"/>
  <c r="L521" i="1" s="1"/>
  <c r="O521" i="1"/>
  <c r="P521" i="1" s="1"/>
  <c r="Q521" i="1" s="1"/>
  <c r="R521" i="1" s="1"/>
  <c r="O455" i="1"/>
  <c r="P455" i="1" s="1"/>
  <c r="H455" i="1"/>
  <c r="H443" i="1"/>
  <c r="J443" i="1" s="1"/>
  <c r="K443" i="1" s="1"/>
  <c r="L443" i="1" s="1"/>
  <c r="O443" i="1"/>
  <c r="P443" i="1" s="1"/>
  <c r="H415" i="1"/>
  <c r="J415" i="1" s="1"/>
  <c r="K415" i="1" s="1"/>
  <c r="L415" i="1" s="1"/>
  <c r="O415" i="1"/>
  <c r="P415" i="1" s="1"/>
  <c r="BP407" i="1"/>
  <c r="Q407" i="1"/>
  <c r="R407" i="1" s="1"/>
  <c r="H398" i="1"/>
  <c r="J398" i="1" s="1"/>
  <c r="K398" i="1" s="1"/>
  <c r="L398" i="1" s="1"/>
  <c r="O398" i="1"/>
  <c r="P398" i="1" s="1"/>
  <c r="O339" i="1"/>
  <c r="P339" i="1" s="1"/>
  <c r="H339" i="1"/>
  <c r="J339" i="1" s="1"/>
  <c r="K339" i="1" s="1"/>
  <c r="L339" i="1" s="1"/>
  <c r="O327" i="1"/>
  <c r="P327" i="1" s="1"/>
  <c r="H327" i="1"/>
  <c r="I327" i="1" s="1"/>
  <c r="H321" i="1"/>
  <c r="I321" i="1" s="1"/>
  <c r="O321" i="1"/>
  <c r="P321" i="1" s="1"/>
  <c r="O308" i="1"/>
  <c r="P308" i="1" s="1"/>
  <c r="H308" i="1"/>
  <c r="J308" i="1" s="1"/>
  <c r="K308" i="1" s="1"/>
  <c r="L308" i="1" s="1"/>
  <c r="BP289" i="1"/>
  <c r="Q289" i="1"/>
  <c r="R289" i="1" s="1"/>
  <c r="O282" i="1"/>
  <c r="P282" i="1" s="1"/>
  <c r="H282" i="1"/>
  <c r="J282" i="1" s="1"/>
  <c r="K282" i="1" s="1"/>
  <c r="L282" i="1" s="1"/>
  <c r="H279" i="1"/>
  <c r="J279" i="1" s="1"/>
  <c r="K279" i="1" s="1"/>
  <c r="L279" i="1" s="1"/>
  <c r="O279" i="1"/>
  <c r="P279" i="1" s="1"/>
  <c r="O276" i="1"/>
  <c r="P276" i="1" s="1"/>
  <c r="H276" i="1"/>
  <c r="J276" i="1" s="1"/>
  <c r="K276" i="1" s="1"/>
  <c r="L276" i="1" s="1"/>
  <c r="H259" i="1"/>
  <c r="J259" i="1" s="1"/>
  <c r="K259" i="1" s="1"/>
  <c r="L259" i="1" s="1"/>
  <c r="O259" i="1"/>
  <c r="P259" i="1" s="1"/>
  <c r="O213" i="1"/>
  <c r="P213" i="1" s="1"/>
  <c r="T213" i="1" s="1"/>
  <c r="H213" i="1"/>
  <c r="J213" i="1" s="1"/>
  <c r="K213" i="1" s="1"/>
  <c r="L213" i="1" s="1"/>
  <c r="H202" i="1"/>
  <c r="J202" i="1" s="1"/>
  <c r="K202" i="1" s="1"/>
  <c r="L202" i="1" s="1"/>
  <c r="O202" i="1"/>
  <c r="P202" i="1" s="1"/>
  <c r="BP202" i="1" s="1"/>
  <c r="O198" i="1"/>
  <c r="P198" i="1" s="1"/>
  <c r="T198" i="1" s="1"/>
  <c r="H198" i="1"/>
  <c r="J198" i="1" s="1"/>
  <c r="K198" i="1" s="1"/>
  <c r="L198" i="1" s="1"/>
  <c r="H196" i="1"/>
  <c r="I196" i="1" s="1"/>
  <c r="O196" i="1"/>
  <c r="P196" i="1" s="1"/>
  <c r="H177" i="1"/>
  <c r="I177" i="1" s="1"/>
  <c r="O177" i="1"/>
  <c r="P177" i="1" s="1"/>
  <c r="T177" i="1" s="1"/>
  <c r="O163" i="1"/>
  <c r="P163" i="1" s="1"/>
  <c r="BP163" i="1" s="1"/>
  <c r="H163" i="1"/>
  <c r="H135" i="1"/>
  <c r="O135" i="1"/>
  <c r="P135" i="1" s="1"/>
  <c r="Q135" i="1" s="1"/>
  <c r="R135" i="1" s="1"/>
  <c r="Q131" i="1"/>
  <c r="R131" i="1" s="1"/>
  <c r="T131" i="1"/>
  <c r="BP131" i="1"/>
  <c r="BP128" i="1"/>
  <c r="T128" i="1"/>
  <c r="O102" i="1"/>
  <c r="P102" i="1" s="1"/>
  <c r="H102" i="1"/>
  <c r="J102" i="1" s="1"/>
  <c r="K102" i="1" s="1"/>
  <c r="L102" i="1" s="1"/>
  <c r="O100" i="1"/>
  <c r="P100" i="1" s="1"/>
  <c r="H100" i="1"/>
  <c r="J100" i="1" s="1"/>
  <c r="K100" i="1" s="1"/>
  <c r="L100" i="1" s="1"/>
  <c r="Q96" i="1"/>
  <c r="R96" i="1" s="1"/>
  <c r="O87" i="1"/>
  <c r="P87" i="1" s="1"/>
  <c r="H87" i="1"/>
  <c r="J87" i="1" s="1"/>
  <c r="K87" i="1" s="1"/>
  <c r="L87" i="1" s="1"/>
  <c r="H76" i="1"/>
  <c r="J76" i="1" s="1"/>
  <c r="K76" i="1" s="1"/>
  <c r="L76" i="1" s="1"/>
  <c r="O76" i="1"/>
  <c r="P76" i="1" s="1"/>
  <c r="Q76" i="1" s="1"/>
  <c r="R76" i="1" s="1"/>
  <c r="H74" i="1"/>
  <c r="J74" i="1" s="1"/>
  <c r="K74" i="1" s="1"/>
  <c r="L74" i="1" s="1"/>
  <c r="O74" i="1"/>
  <c r="P74" i="1" s="1"/>
  <c r="O67" i="1"/>
  <c r="P67" i="1" s="1"/>
  <c r="H67" i="1"/>
  <c r="J67" i="1" s="1"/>
  <c r="K67" i="1" s="1"/>
  <c r="L67" i="1" s="1"/>
  <c r="BP62" i="1"/>
  <c r="Q62" i="1"/>
  <c r="R62" i="1" s="1"/>
  <c r="H54" i="1"/>
  <c r="O54" i="1"/>
  <c r="P54" i="1" s="1"/>
  <c r="O48" i="1"/>
  <c r="P48" i="1" s="1"/>
  <c r="T48" i="1" s="1"/>
  <c r="H48" i="1"/>
  <c r="H45" i="1"/>
  <c r="J45" i="1" s="1"/>
  <c r="K45" i="1" s="1"/>
  <c r="L45" i="1" s="1"/>
  <c r="O45" i="1"/>
  <c r="P45" i="1" s="1"/>
  <c r="H560" i="1"/>
  <c r="J560" i="1" s="1"/>
  <c r="K560" i="1" s="1"/>
  <c r="L560" i="1" s="1"/>
  <c r="O560" i="1"/>
  <c r="P560" i="1" s="1"/>
  <c r="Q560" i="1" s="1"/>
  <c r="R560" i="1" s="1"/>
  <c r="O555" i="1"/>
  <c r="P555" i="1" s="1"/>
  <c r="Q555" i="1" s="1"/>
  <c r="R555" i="1" s="1"/>
  <c r="H555" i="1"/>
  <c r="J555" i="1" s="1"/>
  <c r="K555" i="1" s="1"/>
  <c r="L555" i="1" s="1"/>
  <c r="H550" i="1"/>
  <c r="J550" i="1" s="1"/>
  <c r="K550" i="1" s="1"/>
  <c r="L550" i="1" s="1"/>
  <c r="O550" i="1"/>
  <c r="P550" i="1" s="1"/>
  <c r="T550" i="1" s="1"/>
  <c r="BP546" i="1"/>
  <c r="T546" i="1"/>
  <c r="Q546" i="1"/>
  <c r="R546" i="1" s="1"/>
  <c r="H531" i="1"/>
  <c r="J531" i="1" s="1"/>
  <c r="K531" i="1" s="1"/>
  <c r="L531" i="1" s="1"/>
  <c r="O531" i="1"/>
  <c r="P531" i="1" s="1"/>
  <c r="O529" i="1"/>
  <c r="P529" i="1" s="1"/>
  <c r="H529" i="1"/>
  <c r="J529" i="1" s="1"/>
  <c r="K529" i="1" s="1"/>
  <c r="L529" i="1" s="1"/>
  <c r="O418" i="1"/>
  <c r="P418" i="1" s="1"/>
  <c r="H418" i="1"/>
  <c r="J418" i="1" s="1"/>
  <c r="K418" i="1" s="1"/>
  <c r="L418" i="1" s="1"/>
  <c r="BP408" i="1"/>
  <c r="T408" i="1"/>
  <c r="O242" i="1"/>
  <c r="P242" i="1" s="1"/>
  <c r="H242" i="1"/>
  <c r="J242" i="1" s="1"/>
  <c r="K242" i="1" s="1"/>
  <c r="L242" i="1" s="1"/>
  <c r="O162" i="1"/>
  <c r="P162" i="1" s="1"/>
  <c r="H162" i="1"/>
  <c r="I162" i="1" s="1"/>
  <c r="O66" i="1"/>
  <c r="P66" i="1" s="1"/>
  <c r="BP66" i="1" s="1"/>
  <c r="H66" i="1"/>
  <c r="O382" i="1"/>
  <c r="P382" i="1" s="1"/>
  <c r="H382" i="1"/>
  <c r="BP374" i="1"/>
  <c r="Q374" i="1"/>
  <c r="R374" i="1" s="1"/>
  <c r="T316" i="1"/>
  <c r="Q316" i="1"/>
  <c r="R316" i="1" s="1"/>
  <c r="BP316" i="1"/>
  <c r="H306" i="1"/>
  <c r="J306" i="1" s="1"/>
  <c r="K306" i="1" s="1"/>
  <c r="L306" i="1" s="1"/>
  <c r="O306" i="1"/>
  <c r="P306" i="1" s="1"/>
  <c r="O290" i="1"/>
  <c r="P290" i="1" s="1"/>
  <c r="T290" i="1" s="1"/>
  <c r="H290" i="1"/>
  <c r="I290" i="1" s="1"/>
  <c r="H157" i="1"/>
  <c r="J157" i="1" s="1"/>
  <c r="K157" i="1" s="1"/>
  <c r="L157" i="1" s="1"/>
  <c r="O157" i="1"/>
  <c r="P157" i="1" s="1"/>
  <c r="BP157" i="1" s="1"/>
  <c r="H153" i="1"/>
  <c r="J153" i="1" s="1"/>
  <c r="K153" i="1" s="1"/>
  <c r="L153" i="1" s="1"/>
  <c r="O153" i="1"/>
  <c r="P153" i="1" s="1"/>
  <c r="O171" i="1"/>
  <c r="P171" i="1" s="1"/>
  <c r="H171" i="1"/>
  <c r="J171" i="1" s="1"/>
  <c r="K171" i="1" s="1"/>
  <c r="L171" i="1" s="1"/>
  <c r="O146" i="1"/>
  <c r="P146" i="1" s="1"/>
  <c r="H146" i="1"/>
  <c r="H557" i="1"/>
  <c r="J557" i="1" s="1"/>
  <c r="K557" i="1" s="1"/>
  <c r="L557" i="1" s="1"/>
  <c r="O557" i="1"/>
  <c r="P557" i="1" s="1"/>
  <c r="T557" i="1" s="1"/>
  <c r="H252" i="1"/>
  <c r="O252" i="1"/>
  <c r="P252" i="1" s="1"/>
  <c r="Q252" i="1" s="1"/>
  <c r="R252" i="1" s="1"/>
  <c r="BP301" i="1"/>
  <c r="BP293" i="1"/>
  <c r="BP356" i="1"/>
  <c r="T248" i="1"/>
  <c r="O406" i="1"/>
  <c r="P406" i="1" s="1"/>
  <c r="BP406" i="1" s="1"/>
  <c r="O538" i="1"/>
  <c r="P538" i="1" s="1"/>
  <c r="O64" i="1"/>
  <c r="P64" i="1" s="1"/>
  <c r="O267" i="1"/>
  <c r="P267" i="1" s="1"/>
  <c r="BP267" i="1" s="1"/>
  <c r="O274" i="1"/>
  <c r="P274" i="1" s="1"/>
  <c r="T274" i="1" s="1"/>
  <c r="O286" i="1"/>
  <c r="P286" i="1" s="1"/>
  <c r="T286" i="1" s="1"/>
  <c r="H296" i="1"/>
  <c r="I296" i="1" s="1"/>
  <c r="H301" i="1"/>
  <c r="I301" i="1" s="1"/>
  <c r="O324" i="1"/>
  <c r="P324" i="1" s="1"/>
  <c r="Q324" i="1" s="1"/>
  <c r="R324" i="1" s="1"/>
  <c r="H354" i="1"/>
  <c r="J354" i="1" s="1"/>
  <c r="K354" i="1" s="1"/>
  <c r="L354" i="1" s="1"/>
  <c r="O360" i="1"/>
  <c r="P360" i="1" s="1"/>
  <c r="Q360" i="1" s="1"/>
  <c r="R360" i="1" s="1"/>
  <c r="BP96" i="1"/>
  <c r="H580" i="1"/>
  <c r="J580" i="1" s="1"/>
  <c r="K580" i="1" s="1"/>
  <c r="L580" i="1" s="1"/>
  <c r="H432" i="1"/>
  <c r="J432" i="1" s="1"/>
  <c r="K432" i="1" s="1"/>
  <c r="L432" i="1" s="1"/>
  <c r="H145" i="1"/>
  <c r="J145" i="1" s="1"/>
  <c r="K145" i="1" s="1"/>
  <c r="L145" i="1" s="1"/>
  <c r="O167" i="1"/>
  <c r="P167" i="1" s="1"/>
  <c r="O191" i="1"/>
  <c r="P191" i="1" s="1"/>
  <c r="T191" i="1" s="1"/>
  <c r="H125" i="1"/>
  <c r="H152" i="1"/>
  <c r="Q580" i="1"/>
  <c r="R580" i="1" s="1"/>
  <c r="BP580" i="1"/>
  <c r="H251" i="1"/>
  <c r="I251" i="1" s="1"/>
  <c r="O232" i="1"/>
  <c r="P232" i="1" s="1"/>
  <c r="O237" i="1"/>
  <c r="P237" i="1" s="1"/>
  <c r="Q237" i="1" s="1"/>
  <c r="R237" i="1" s="1"/>
  <c r="H244" i="1"/>
  <c r="J244" i="1" s="1"/>
  <c r="K244" i="1" s="1"/>
  <c r="L244" i="1" s="1"/>
  <c r="H248" i="1"/>
  <c r="J248" i="1" s="1"/>
  <c r="K248" i="1" s="1"/>
  <c r="L248" i="1" s="1"/>
  <c r="H294" i="1"/>
  <c r="J294" i="1" s="1"/>
  <c r="K294" i="1" s="1"/>
  <c r="L294" i="1" s="1"/>
  <c r="T289" i="1"/>
  <c r="BP338" i="1"/>
  <c r="T407" i="1"/>
  <c r="T96" i="1"/>
  <c r="H93" i="1"/>
  <c r="H546" i="1"/>
  <c r="J546" i="1" s="1"/>
  <c r="K546" i="1" s="1"/>
  <c r="L546" i="1" s="1"/>
  <c r="H316" i="1"/>
  <c r="Q442" i="1"/>
  <c r="R442" i="1" s="1"/>
  <c r="T442" i="1"/>
  <c r="O51" i="1"/>
  <c r="P51" i="1" s="1"/>
  <c r="H313" i="1"/>
  <c r="H96" i="1"/>
  <c r="J96" i="1" s="1"/>
  <c r="K96" i="1" s="1"/>
  <c r="L96" i="1" s="1"/>
  <c r="H374" i="1"/>
  <c r="J374" i="1" s="1"/>
  <c r="K374" i="1" s="1"/>
  <c r="L374" i="1" s="1"/>
  <c r="Q260" i="1"/>
  <c r="R260" i="1" s="1"/>
  <c r="H158" i="1"/>
  <c r="J158" i="1" s="1"/>
  <c r="K158" i="1" s="1"/>
  <c r="L158" i="1" s="1"/>
  <c r="O158" i="1"/>
  <c r="P158" i="1" s="1"/>
  <c r="Q158" i="1" s="1"/>
  <c r="R158" i="1" s="1"/>
  <c r="O149" i="1"/>
  <c r="P149" i="1" s="1"/>
  <c r="BP149" i="1" s="1"/>
  <c r="H149" i="1"/>
  <c r="J149" i="1" s="1"/>
  <c r="K149" i="1" s="1"/>
  <c r="L149" i="1" s="1"/>
  <c r="O137" i="1"/>
  <c r="P137" i="1" s="1"/>
  <c r="Q137" i="1" s="1"/>
  <c r="R137" i="1" s="1"/>
  <c r="H137" i="1"/>
  <c r="I137" i="1" s="1"/>
  <c r="T313" i="1"/>
  <c r="Q313" i="1"/>
  <c r="R313" i="1" s="1"/>
  <c r="BP313" i="1"/>
  <c r="O150" i="1"/>
  <c r="P150" i="1" s="1"/>
  <c r="T150" i="1" s="1"/>
  <c r="H150" i="1"/>
  <c r="H148" i="1"/>
  <c r="J148" i="1" s="1"/>
  <c r="K148" i="1" s="1"/>
  <c r="L148" i="1" s="1"/>
  <c r="O148" i="1"/>
  <c r="P148" i="1" s="1"/>
  <c r="BP148" i="1" s="1"/>
  <c r="O136" i="1"/>
  <c r="P136" i="1" s="1"/>
  <c r="H136" i="1"/>
  <c r="H369" i="1"/>
  <c r="J369" i="1" s="1"/>
  <c r="K369" i="1" s="1"/>
  <c r="L369" i="1" s="1"/>
  <c r="O369" i="1"/>
  <c r="P369" i="1" s="1"/>
  <c r="BP369" i="1" s="1"/>
  <c r="Q296" i="1"/>
  <c r="R296" i="1" s="1"/>
  <c r="BP296" i="1"/>
  <c r="BP358" i="1"/>
  <c r="Q244" i="1"/>
  <c r="R244" i="1" s="1"/>
  <c r="T241" i="1"/>
  <c r="BP241" i="1"/>
  <c r="Q241" i="1"/>
  <c r="R241" i="1" s="1"/>
  <c r="T244" i="1"/>
  <c r="T533" i="1"/>
  <c r="BP533" i="1"/>
  <c r="O116" i="1"/>
  <c r="P116" i="1" s="1"/>
  <c r="H116" i="1"/>
  <c r="I116" i="1" s="1"/>
  <c r="O114" i="1"/>
  <c r="P114" i="1" s="1"/>
  <c r="H114" i="1"/>
  <c r="O130" i="1"/>
  <c r="P130" i="1" s="1"/>
  <c r="H130" i="1"/>
  <c r="I130" i="1" s="1"/>
  <c r="Q83" i="1"/>
  <c r="R83" i="1" s="1"/>
  <c r="BP278" i="1"/>
  <c r="BP442" i="1"/>
  <c r="H574" i="1"/>
  <c r="J574" i="1" s="1"/>
  <c r="K574" i="1" s="1"/>
  <c r="L574" i="1" s="1"/>
  <c r="O574" i="1"/>
  <c r="P574" i="1" s="1"/>
  <c r="BP574" i="1" s="1"/>
  <c r="O525" i="1"/>
  <c r="P525" i="1" s="1"/>
  <c r="H525" i="1"/>
  <c r="J525" i="1" s="1"/>
  <c r="K525" i="1" s="1"/>
  <c r="L525" i="1" s="1"/>
  <c r="H523" i="1"/>
  <c r="J523" i="1" s="1"/>
  <c r="K523" i="1" s="1"/>
  <c r="L523" i="1" s="1"/>
  <c r="O523" i="1"/>
  <c r="P523" i="1" s="1"/>
  <c r="Q523" i="1" s="1"/>
  <c r="R523" i="1" s="1"/>
  <c r="O450" i="1"/>
  <c r="P450" i="1" s="1"/>
  <c r="Q450" i="1" s="1"/>
  <c r="R450" i="1" s="1"/>
  <c r="H450" i="1"/>
  <c r="I450" i="1" s="1"/>
  <c r="H445" i="1"/>
  <c r="J445" i="1" s="1"/>
  <c r="K445" i="1" s="1"/>
  <c r="L445" i="1" s="1"/>
  <c r="O445" i="1"/>
  <c r="P445" i="1" s="1"/>
  <c r="T445" i="1" s="1"/>
  <c r="O429" i="1"/>
  <c r="P429" i="1" s="1"/>
  <c r="H429" i="1"/>
  <c r="O409" i="1"/>
  <c r="P409" i="1" s="1"/>
  <c r="H409" i="1"/>
  <c r="J409" i="1" s="1"/>
  <c r="K409" i="1" s="1"/>
  <c r="L409" i="1" s="1"/>
  <c r="H385" i="1"/>
  <c r="J385" i="1" s="1"/>
  <c r="K385" i="1" s="1"/>
  <c r="L385" i="1" s="1"/>
  <c r="O385" i="1"/>
  <c r="P385" i="1" s="1"/>
  <c r="Q385" i="1" s="1"/>
  <c r="R385" i="1" s="1"/>
  <c r="H351" i="1"/>
  <c r="J351" i="1" s="1"/>
  <c r="K351" i="1" s="1"/>
  <c r="L351" i="1" s="1"/>
  <c r="O351" i="1"/>
  <c r="P351" i="1" s="1"/>
  <c r="O337" i="1"/>
  <c r="P337" i="1" s="1"/>
  <c r="H337" i="1"/>
  <c r="I337" i="1" s="1"/>
  <c r="H334" i="1"/>
  <c r="I334" i="1" s="1"/>
  <c r="O334" i="1"/>
  <c r="P334" i="1" s="1"/>
  <c r="Q334" i="1" s="1"/>
  <c r="R334" i="1" s="1"/>
  <c r="H206" i="1"/>
  <c r="J206" i="1" s="1"/>
  <c r="K206" i="1" s="1"/>
  <c r="L206" i="1" s="1"/>
  <c r="O206" i="1"/>
  <c r="P206" i="1" s="1"/>
  <c r="O199" i="1"/>
  <c r="P199" i="1" s="1"/>
  <c r="T199" i="1" s="1"/>
  <c r="H199" i="1"/>
  <c r="J199" i="1" s="1"/>
  <c r="K199" i="1" s="1"/>
  <c r="L199" i="1" s="1"/>
  <c r="O108" i="1"/>
  <c r="P108" i="1" s="1"/>
  <c r="BP108" i="1" s="1"/>
  <c r="H108" i="1"/>
  <c r="J108" i="1" s="1"/>
  <c r="K108" i="1" s="1"/>
  <c r="L108" i="1" s="1"/>
  <c r="O101" i="1"/>
  <c r="P101" i="1" s="1"/>
  <c r="H101" i="1"/>
  <c r="J101" i="1" s="1"/>
  <c r="K101" i="1" s="1"/>
  <c r="L101" i="1" s="1"/>
  <c r="O81" i="1"/>
  <c r="P81" i="1" s="1"/>
  <c r="H81" i="1"/>
  <c r="J81" i="1" s="1"/>
  <c r="K81" i="1" s="1"/>
  <c r="L81" i="1" s="1"/>
  <c r="O46" i="1"/>
  <c r="P46" i="1" s="1"/>
  <c r="H46" i="1"/>
  <c r="I46" i="1" s="1"/>
  <c r="H43" i="1"/>
  <c r="O43" i="1"/>
  <c r="P43" i="1" s="1"/>
  <c r="O558" i="1"/>
  <c r="P558" i="1" s="1"/>
  <c r="H558" i="1"/>
  <c r="J558" i="1" s="1"/>
  <c r="K558" i="1" s="1"/>
  <c r="L558" i="1" s="1"/>
  <c r="O537" i="1"/>
  <c r="P537" i="1" s="1"/>
  <c r="H537" i="1"/>
  <c r="J537" i="1" s="1"/>
  <c r="K537" i="1" s="1"/>
  <c r="L537" i="1" s="1"/>
  <c r="H416" i="1"/>
  <c r="I416" i="1" s="1"/>
  <c r="O416" i="1"/>
  <c r="P416" i="1" s="1"/>
  <c r="BP416" i="1" s="1"/>
  <c r="H350" i="1"/>
  <c r="I350" i="1" s="1"/>
  <c r="O350" i="1"/>
  <c r="P350" i="1" s="1"/>
  <c r="T350" i="1" s="1"/>
  <c r="O127" i="1"/>
  <c r="P127" i="1" s="1"/>
  <c r="H127" i="1"/>
  <c r="I127" i="1" s="1"/>
  <c r="O189" i="1"/>
  <c r="P189" i="1" s="1"/>
  <c r="H189" i="1"/>
  <c r="J189" i="1" s="1"/>
  <c r="K189" i="1" s="1"/>
  <c r="L189" i="1" s="1"/>
  <c r="H214" i="1"/>
  <c r="J214" i="1" s="1"/>
  <c r="K214" i="1" s="1"/>
  <c r="L214" i="1" s="1"/>
  <c r="O214" i="1"/>
  <c r="P214" i="1" s="1"/>
  <c r="Q214" i="1" s="1"/>
  <c r="R214" i="1" s="1"/>
  <c r="H562" i="1"/>
  <c r="J562" i="1" s="1"/>
  <c r="K562" i="1" s="1"/>
  <c r="L562" i="1" s="1"/>
  <c r="O562" i="1"/>
  <c r="P562" i="1" s="1"/>
  <c r="BP562" i="1" s="1"/>
  <c r="T110" i="1"/>
  <c r="BP110" i="1"/>
  <c r="Q110" i="1"/>
  <c r="R110" i="1" s="1"/>
  <c r="T231" i="1"/>
  <c r="Q400" i="1"/>
  <c r="R400" i="1" s="1"/>
  <c r="T539" i="1"/>
  <c r="Q336" i="1"/>
  <c r="R336" i="1" s="1"/>
  <c r="BP370" i="1"/>
  <c r="Q370" i="1"/>
  <c r="R370" i="1" s="1"/>
  <c r="T370" i="1"/>
  <c r="O223" i="1"/>
  <c r="P223" i="1" s="1"/>
  <c r="Q223" i="1" s="1"/>
  <c r="R223" i="1" s="1"/>
  <c r="H223" i="1"/>
  <c r="J223" i="1" s="1"/>
  <c r="K223" i="1" s="1"/>
  <c r="L223" i="1" s="1"/>
  <c r="Q221" i="1"/>
  <c r="R221" i="1" s="1"/>
  <c r="T113" i="1"/>
  <c r="O269" i="1"/>
  <c r="P269" i="1" s="1"/>
  <c r="H269" i="1"/>
  <c r="J269" i="1" s="1"/>
  <c r="K269" i="1" s="1"/>
  <c r="L269" i="1" s="1"/>
  <c r="O326" i="1"/>
  <c r="P326" i="1" s="1"/>
  <c r="H326" i="1"/>
  <c r="J326" i="1" s="1"/>
  <c r="K326" i="1" s="1"/>
  <c r="L326" i="1" s="1"/>
  <c r="O219" i="1"/>
  <c r="P219" i="1" s="1"/>
  <c r="H219" i="1"/>
  <c r="J219" i="1" s="1"/>
  <c r="K219" i="1" s="1"/>
  <c r="L219" i="1" s="1"/>
  <c r="H97" i="1"/>
  <c r="I97" i="1" s="1"/>
  <c r="O97" i="1"/>
  <c r="P97" i="1" s="1"/>
  <c r="O346" i="1"/>
  <c r="P346" i="1" s="1"/>
  <c r="H346" i="1"/>
  <c r="J346" i="1" s="1"/>
  <c r="K346" i="1" s="1"/>
  <c r="L346" i="1" s="1"/>
  <c r="O118" i="1"/>
  <c r="P118" i="1" s="1"/>
  <c r="H118" i="1"/>
  <c r="I118" i="1" s="1"/>
  <c r="T249" i="1"/>
  <c r="BP243" i="1"/>
  <c r="BP231" i="1"/>
  <c r="H377" i="1"/>
  <c r="J377" i="1" s="1"/>
  <c r="K377" i="1" s="1"/>
  <c r="L377" i="1" s="1"/>
  <c r="Q377" i="1"/>
  <c r="R377" i="1" s="1"/>
  <c r="BP318" i="1"/>
  <c r="Q120" i="1"/>
  <c r="R120" i="1" s="1"/>
  <c r="H121" i="1"/>
  <c r="I121" i="1" s="1"/>
  <c r="O86" i="1"/>
  <c r="P86" i="1" s="1"/>
  <c r="T221" i="1"/>
  <c r="H359" i="1"/>
  <c r="I359" i="1" s="1"/>
  <c r="BP336" i="1"/>
  <c r="T336" i="1"/>
  <c r="Q444" i="1"/>
  <c r="R444" i="1" s="1"/>
  <c r="T124" i="1"/>
  <c r="BP124" i="1"/>
  <c r="Q124" i="1"/>
  <c r="R124" i="1" s="1"/>
  <c r="BP302" i="1"/>
  <c r="Q302" i="1"/>
  <c r="R302" i="1" s="1"/>
  <c r="BP260" i="1"/>
  <c r="T260" i="1"/>
  <c r="O264" i="1"/>
  <c r="P264" i="1" s="1"/>
  <c r="Q264" i="1" s="1"/>
  <c r="R264" i="1" s="1"/>
  <c r="H113" i="1"/>
  <c r="Q113" i="1"/>
  <c r="R113" i="1" s="1"/>
  <c r="O430" i="1"/>
  <c r="P430" i="1" s="1"/>
  <c r="H430" i="1"/>
  <c r="O386" i="1"/>
  <c r="P386" i="1" s="1"/>
  <c r="H386" i="1"/>
  <c r="J386" i="1" s="1"/>
  <c r="K386" i="1" s="1"/>
  <c r="L386" i="1" s="1"/>
  <c r="H303" i="1"/>
  <c r="I303" i="1" s="1"/>
  <c r="O303" i="1"/>
  <c r="P303" i="1" s="1"/>
  <c r="O284" i="1"/>
  <c r="P284" i="1" s="1"/>
  <c r="H284" i="1"/>
  <c r="O263" i="1"/>
  <c r="P263" i="1" s="1"/>
  <c r="H263" i="1"/>
  <c r="O256" i="1"/>
  <c r="P256" i="1" s="1"/>
  <c r="BP256" i="1" s="1"/>
  <c r="H256" i="1"/>
  <c r="J256" i="1" s="1"/>
  <c r="K256" i="1" s="1"/>
  <c r="L256" i="1" s="1"/>
  <c r="H225" i="1"/>
  <c r="J225" i="1" s="1"/>
  <c r="K225" i="1" s="1"/>
  <c r="L225" i="1" s="1"/>
  <c r="O225" i="1"/>
  <c r="P225" i="1" s="1"/>
  <c r="H215" i="1"/>
  <c r="J215" i="1" s="1"/>
  <c r="K215" i="1" s="1"/>
  <c r="L215" i="1" s="1"/>
  <c r="O215" i="1"/>
  <c r="P215" i="1" s="1"/>
  <c r="H122" i="1"/>
  <c r="O122" i="1"/>
  <c r="P122" i="1" s="1"/>
  <c r="O95" i="1"/>
  <c r="P95" i="1" s="1"/>
  <c r="H95" i="1"/>
  <c r="J95" i="1" s="1"/>
  <c r="K95" i="1" s="1"/>
  <c r="L95" i="1" s="1"/>
  <c r="H84" i="1"/>
  <c r="I84" i="1" s="1"/>
  <c r="O84" i="1"/>
  <c r="P84" i="1" s="1"/>
  <c r="H320" i="1"/>
  <c r="O320" i="1"/>
  <c r="P320" i="1" s="1"/>
  <c r="O168" i="1"/>
  <c r="P168" i="1" s="1"/>
  <c r="H168" i="1"/>
  <c r="H82" i="1"/>
  <c r="I82" i="1" s="1"/>
  <c r="O82" i="1"/>
  <c r="P82" i="1" s="1"/>
  <c r="O77" i="1"/>
  <c r="P77" i="1" s="1"/>
  <c r="BP77" i="1" s="1"/>
  <c r="H77" i="1"/>
  <c r="I77" i="1" s="1"/>
  <c r="H53" i="1"/>
  <c r="J53" i="1" s="1"/>
  <c r="K53" i="1" s="1"/>
  <c r="L53" i="1" s="1"/>
  <c r="O53" i="1"/>
  <c r="P53" i="1" s="1"/>
  <c r="Q540" i="1"/>
  <c r="R540" i="1" s="1"/>
  <c r="BP540" i="1"/>
  <c r="T444" i="1"/>
  <c r="BP368" i="1"/>
  <c r="T368" i="1"/>
  <c r="H185" i="1"/>
  <c r="J185" i="1" s="1"/>
  <c r="K185" i="1" s="1"/>
  <c r="L185" i="1" s="1"/>
  <c r="O185" i="1"/>
  <c r="P185" i="1" s="1"/>
  <c r="Q533" i="1"/>
  <c r="R533" i="1" s="1"/>
  <c r="O364" i="1"/>
  <c r="P364" i="1" s="1"/>
  <c r="Q364" i="1" s="1"/>
  <c r="R364" i="1" s="1"/>
  <c r="H364" i="1"/>
  <c r="J364" i="1" s="1"/>
  <c r="K364" i="1" s="1"/>
  <c r="L364" i="1" s="1"/>
  <c r="O188" i="1"/>
  <c r="P188" i="1" s="1"/>
  <c r="H188" i="1"/>
  <c r="J188" i="1" s="1"/>
  <c r="K188" i="1" s="1"/>
  <c r="L188" i="1" s="1"/>
  <c r="H173" i="1"/>
  <c r="O173" i="1"/>
  <c r="P173" i="1" s="1"/>
  <c r="BP173" i="1" s="1"/>
  <c r="O554" i="1"/>
  <c r="P554" i="1" s="1"/>
  <c r="Q554" i="1" s="1"/>
  <c r="R554" i="1" s="1"/>
  <c r="H554" i="1"/>
  <c r="J554" i="1" s="1"/>
  <c r="K554" i="1" s="1"/>
  <c r="L554" i="1" s="1"/>
  <c r="H128" i="1"/>
  <c r="J128" i="1" s="1"/>
  <c r="K128" i="1" s="1"/>
  <c r="L128" i="1" s="1"/>
  <c r="H190" i="1"/>
  <c r="J190" i="1" s="1"/>
  <c r="K190" i="1" s="1"/>
  <c r="L190" i="1" s="1"/>
  <c r="O388" i="1"/>
  <c r="P388" i="1" s="1"/>
  <c r="Q300" i="1"/>
  <c r="R300" i="1" s="1"/>
  <c r="BP300" i="1"/>
  <c r="BP151" i="1"/>
  <c r="T83" i="1"/>
  <c r="O534" i="1"/>
  <c r="P534" i="1" s="1"/>
  <c r="H552" i="1"/>
  <c r="J552" i="1" s="1"/>
  <c r="K552" i="1" s="1"/>
  <c r="L552" i="1" s="1"/>
  <c r="O420" i="1"/>
  <c r="P420" i="1" s="1"/>
  <c r="Q420" i="1" s="1"/>
  <c r="R420" i="1" s="1"/>
  <c r="H407" i="1"/>
  <c r="O586" i="1"/>
  <c r="P586" i="1" s="1"/>
  <c r="H131" i="1"/>
  <c r="I131" i="1" s="1"/>
  <c r="O18" i="1"/>
  <c r="P18" i="1" s="1"/>
  <c r="BP18" i="1" s="1"/>
  <c r="O186" i="1"/>
  <c r="P186" i="1" s="1"/>
  <c r="BP186" i="1" s="1"/>
  <c r="H186" i="1"/>
  <c r="J186" i="1" s="1"/>
  <c r="K186" i="1" s="1"/>
  <c r="L186" i="1" s="1"/>
  <c r="O107" i="1"/>
  <c r="P107" i="1" s="1"/>
  <c r="H107" i="1"/>
  <c r="J107" i="1" s="1"/>
  <c r="K107" i="1" s="1"/>
  <c r="L107" i="1" s="1"/>
  <c r="H378" i="1"/>
  <c r="J378" i="1" s="1"/>
  <c r="K378" i="1" s="1"/>
  <c r="L378" i="1" s="1"/>
  <c r="O378" i="1"/>
  <c r="P378" i="1" s="1"/>
  <c r="T378" i="1" s="1"/>
  <c r="H277" i="1"/>
  <c r="J277" i="1" s="1"/>
  <c r="K277" i="1" s="1"/>
  <c r="L277" i="1" s="1"/>
  <c r="O277" i="1"/>
  <c r="P277" i="1" s="1"/>
  <c r="H165" i="1"/>
  <c r="J165" i="1" s="1"/>
  <c r="K165" i="1" s="1"/>
  <c r="L165" i="1" s="1"/>
  <c r="O165" i="1"/>
  <c r="P165" i="1" s="1"/>
  <c r="O154" i="1"/>
  <c r="P154" i="1" s="1"/>
  <c r="H154" i="1"/>
  <c r="J154" i="1" s="1"/>
  <c r="K154" i="1" s="1"/>
  <c r="L154" i="1" s="1"/>
  <c r="O89" i="1"/>
  <c r="P89" i="1" s="1"/>
  <c r="Q65" i="1"/>
  <c r="R65" i="1" s="1"/>
  <c r="BP65" i="1"/>
  <c r="Q121" i="1"/>
  <c r="R121" i="1" s="1"/>
  <c r="T121" i="1"/>
  <c r="T413" i="1"/>
  <c r="Q413" i="1"/>
  <c r="R413" i="1" s="1"/>
  <c r="BP413" i="1"/>
  <c r="Q147" i="1"/>
  <c r="R147" i="1" s="1"/>
  <c r="T354" i="1"/>
  <c r="BP354" i="1"/>
  <c r="Q354" i="1"/>
  <c r="R354" i="1" s="1"/>
  <c r="BP371" i="1"/>
  <c r="Q371" i="1"/>
  <c r="R371" i="1" s="1"/>
  <c r="T371" i="1"/>
  <c r="BP454" i="1"/>
  <c r="Q454" i="1"/>
  <c r="R454" i="1" s="1"/>
  <c r="H584" i="1"/>
  <c r="J584" i="1" s="1"/>
  <c r="K584" i="1" s="1"/>
  <c r="L584" i="1" s="1"/>
  <c r="O584" i="1"/>
  <c r="P584" i="1" s="1"/>
  <c r="H582" i="1"/>
  <c r="J582" i="1" s="1"/>
  <c r="K582" i="1" s="1"/>
  <c r="L582" i="1" s="1"/>
  <c r="O582" i="1"/>
  <c r="P582" i="1" s="1"/>
  <c r="H578" i="1"/>
  <c r="J578" i="1" s="1"/>
  <c r="K578" i="1" s="1"/>
  <c r="L578" i="1" s="1"/>
  <c r="O578" i="1"/>
  <c r="P578" i="1" s="1"/>
  <c r="O576" i="1"/>
  <c r="P576" i="1" s="1"/>
  <c r="H576" i="1"/>
  <c r="J576" i="1" s="1"/>
  <c r="K576" i="1" s="1"/>
  <c r="L576" i="1" s="1"/>
  <c r="H573" i="1"/>
  <c r="J573" i="1" s="1"/>
  <c r="K573" i="1" s="1"/>
  <c r="L573" i="1" s="1"/>
  <c r="O573" i="1"/>
  <c r="P573" i="1" s="1"/>
  <c r="H571" i="1"/>
  <c r="J571" i="1" s="1"/>
  <c r="K571" i="1" s="1"/>
  <c r="L571" i="1" s="1"/>
  <c r="O571" i="1"/>
  <c r="P571" i="1" s="1"/>
  <c r="Q571" i="1" s="1"/>
  <c r="R571" i="1" s="1"/>
  <c r="H355" i="1"/>
  <c r="J355" i="1" s="1"/>
  <c r="K355" i="1" s="1"/>
  <c r="L355" i="1" s="1"/>
  <c r="O355" i="1"/>
  <c r="P355" i="1" s="1"/>
  <c r="O579" i="1"/>
  <c r="P579" i="1" s="1"/>
  <c r="BP579" i="1" s="1"/>
  <c r="H579" i="1"/>
  <c r="J579" i="1" s="1"/>
  <c r="K579" i="1" s="1"/>
  <c r="L579" i="1" s="1"/>
  <c r="H585" i="1"/>
  <c r="J585" i="1" s="1"/>
  <c r="K585" i="1" s="1"/>
  <c r="L585" i="1" s="1"/>
  <c r="O585" i="1"/>
  <c r="P585" i="1" s="1"/>
  <c r="H583" i="1"/>
  <c r="J583" i="1" s="1"/>
  <c r="K583" i="1" s="1"/>
  <c r="L583" i="1" s="1"/>
  <c r="O583" i="1"/>
  <c r="P583" i="1" s="1"/>
  <c r="O581" i="1"/>
  <c r="P581" i="1" s="1"/>
  <c r="H581" i="1"/>
  <c r="J581" i="1" s="1"/>
  <c r="K581" i="1" s="1"/>
  <c r="L581" i="1" s="1"/>
  <c r="H577" i="1"/>
  <c r="J577" i="1" s="1"/>
  <c r="K577" i="1" s="1"/>
  <c r="L577" i="1" s="1"/>
  <c r="O577" i="1"/>
  <c r="P577" i="1" s="1"/>
  <c r="O575" i="1"/>
  <c r="P575" i="1" s="1"/>
  <c r="H575" i="1"/>
  <c r="J575" i="1" s="1"/>
  <c r="K575" i="1" s="1"/>
  <c r="L575" i="1" s="1"/>
  <c r="H572" i="1"/>
  <c r="J572" i="1" s="1"/>
  <c r="K572" i="1" s="1"/>
  <c r="L572" i="1" s="1"/>
  <c r="O572" i="1"/>
  <c r="P572" i="1" s="1"/>
  <c r="O570" i="1"/>
  <c r="P570" i="1" s="1"/>
  <c r="H570" i="1"/>
  <c r="J570" i="1" s="1"/>
  <c r="K570" i="1" s="1"/>
  <c r="L570" i="1" s="1"/>
  <c r="O568" i="1"/>
  <c r="P568" i="1" s="1"/>
  <c r="BP568" i="1" s="1"/>
  <c r="H568" i="1"/>
  <c r="J568" i="1" s="1"/>
  <c r="K568" i="1" s="1"/>
  <c r="L568" i="1" s="1"/>
  <c r="H559" i="1"/>
  <c r="J559" i="1" s="1"/>
  <c r="K559" i="1" s="1"/>
  <c r="L559" i="1" s="1"/>
  <c r="O559" i="1"/>
  <c r="P559" i="1" s="1"/>
  <c r="H392" i="1"/>
  <c r="J392" i="1" s="1"/>
  <c r="K392" i="1" s="1"/>
  <c r="L392" i="1" s="1"/>
  <c r="H138" i="1"/>
  <c r="J138" i="1" s="1"/>
  <c r="K138" i="1" s="1"/>
  <c r="L138" i="1" s="1"/>
  <c r="O138" i="1"/>
  <c r="P138" i="1" s="1"/>
  <c r="T257" i="1"/>
  <c r="Q257" i="1"/>
  <c r="R257" i="1" s="1"/>
  <c r="BP257" i="1"/>
  <c r="BP426" i="1"/>
  <c r="Q426" i="1"/>
  <c r="R426" i="1" s="1"/>
  <c r="T426" i="1"/>
  <c r="O349" i="1"/>
  <c r="P349" i="1" s="1"/>
  <c r="H349" i="1"/>
  <c r="I349" i="1" s="1"/>
  <c r="Q344" i="1"/>
  <c r="R344" i="1" s="1"/>
  <c r="O348" i="1"/>
  <c r="P348" i="1" s="1"/>
  <c r="T348" i="1" s="1"/>
  <c r="H348" i="1"/>
  <c r="I348" i="1" s="1"/>
  <c r="H309" i="1"/>
  <c r="I309" i="1" s="1"/>
  <c r="O309" i="1"/>
  <c r="P309" i="1" s="1"/>
  <c r="T377" i="1"/>
  <c r="O379" i="1"/>
  <c r="P379" i="1" s="1"/>
  <c r="H344" i="1"/>
  <c r="J344" i="1" s="1"/>
  <c r="K344" i="1" s="1"/>
  <c r="L344" i="1" s="1"/>
  <c r="Q544" i="1"/>
  <c r="R544" i="1" s="1"/>
  <c r="BP544" i="1"/>
  <c r="BP103" i="1"/>
  <c r="BP111" i="1"/>
  <c r="BP121" i="1"/>
  <c r="BP536" i="1"/>
  <c r="Q536" i="1"/>
  <c r="R536" i="1" s="1"/>
  <c r="T17" i="1"/>
  <c r="Q17" i="1"/>
  <c r="R17" i="1" s="1"/>
  <c r="T41" i="1"/>
  <c r="BP41" i="1"/>
  <c r="T69" i="1"/>
  <c r="Q432" i="1"/>
  <c r="R432" i="1" s="1"/>
  <c r="T432" i="1"/>
  <c r="Q194" i="1"/>
  <c r="R194" i="1" s="1"/>
  <c r="T194" i="1"/>
  <c r="BP133" i="1"/>
  <c r="BP250" i="1"/>
  <c r="T250" i="1"/>
  <c r="BP251" i="1"/>
  <c r="Q251" i="1"/>
  <c r="R251" i="1" s="1"/>
  <c r="Q243" i="1"/>
  <c r="R243" i="1" s="1"/>
  <c r="Q247" i="1"/>
  <c r="R247" i="1" s="1"/>
  <c r="Q248" i="1"/>
  <c r="R248" i="1" s="1"/>
  <c r="Q294" i="1"/>
  <c r="R294" i="1" s="1"/>
  <c r="BP294" i="1"/>
  <c r="Q278" i="1"/>
  <c r="R278" i="1" s="1"/>
  <c r="Q291" i="1"/>
  <c r="R291" i="1" s="1"/>
  <c r="BP291" i="1"/>
  <c r="Q411" i="1"/>
  <c r="R411" i="1" s="1"/>
  <c r="BP411" i="1"/>
  <c r="BP566" i="1"/>
  <c r="Q358" i="1"/>
  <c r="R358" i="1" s="1"/>
  <c r="T299" i="1"/>
  <c r="Q299" i="1"/>
  <c r="R299" i="1" s="1"/>
  <c r="Q69" i="1"/>
  <c r="R69" i="1" s="1"/>
  <c r="Q41" i="1"/>
  <c r="R41" i="1" s="1"/>
  <c r="Q115" i="1"/>
  <c r="R115" i="1" s="1"/>
  <c r="T115" i="1"/>
  <c r="T103" i="1"/>
  <c r="Q111" i="1"/>
  <c r="R111" i="1" s="1"/>
  <c r="BP432" i="1"/>
  <c r="T133" i="1"/>
  <c r="Q133" i="1"/>
  <c r="R133" i="1" s="1"/>
  <c r="BP194" i="1"/>
  <c r="T247" i="1"/>
  <c r="T243" i="1"/>
  <c r="Q250" i="1"/>
  <c r="R250" i="1" s="1"/>
  <c r="T411" i="1"/>
  <c r="T65" i="1"/>
  <c r="T540" i="1"/>
  <c r="BP147" i="1"/>
  <c r="T147" i="1"/>
  <c r="Q359" i="1"/>
  <c r="R359" i="1" s="1"/>
  <c r="BP359" i="1"/>
  <c r="T359" i="1"/>
  <c r="T145" i="1"/>
  <c r="BP145" i="1"/>
  <c r="Q55" i="1"/>
  <c r="R55" i="1" s="1"/>
  <c r="BP55" i="1"/>
  <c r="T125" i="1"/>
  <c r="Q125" i="1"/>
  <c r="R125" i="1" s="1"/>
  <c r="BP152" i="1"/>
  <c r="T152" i="1"/>
  <c r="Q152" i="1"/>
  <c r="R152" i="1" s="1"/>
  <c r="T151" i="1"/>
  <c r="Q231" i="1"/>
  <c r="R231" i="1" s="1"/>
  <c r="BP236" i="1"/>
  <c r="Q236" i="1"/>
  <c r="R236" i="1" s="1"/>
  <c r="BP249" i="1"/>
  <c r="Q249" i="1"/>
  <c r="R249" i="1" s="1"/>
  <c r="BP244" i="1"/>
  <c r="T291" i="1"/>
  <c r="T454" i="1"/>
  <c r="BP437" i="1"/>
  <c r="Q437" i="1"/>
  <c r="R437" i="1" s="1"/>
  <c r="Q452" i="1"/>
  <c r="R452" i="1" s="1"/>
  <c r="T452" i="1"/>
  <c r="BP93" i="1"/>
  <c r="Q93" i="1"/>
  <c r="R93" i="1" s="1"/>
  <c r="T63" i="1"/>
  <c r="T431" i="1"/>
  <c r="BP431" i="1"/>
  <c r="Q205" i="1"/>
  <c r="R205" i="1" s="1"/>
  <c r="T205" i="1"/>
  <c r="BP205" i="1"/>
  <c r="T300" i="1"/>
  <c r="BP275" i="1"/>
  <c r="BP10" i="1"/>
  <c r="H556" i="1"/>
  <c r="J556" i="1" s="1"/>
  <c r="K556" i="1" s="1"/>
  <c r="L556" i="1" s="1"/>
  <c r="O556" i="1"/>
  <c r="P556" i="1" s="1"/>
  <c r="O404" i="1"/>
  <c r="P404" i="1" s="1"/>
  <c r="H532" i="1"/>
  <c r="J532" i="1" s="1"/>
  <c r="K532" i="1" s="1"/>
  <c r="L532" i="1" s="1"/>
  <c r="O532" i="1"/>
  <c r="P532" i="1" s="1"/>
  <c r="H569" i="1"/>
  <c r="J569" i="1" s="1"/>
  <c r="K569" i="1" s="1"/>
  <c r="L569" i="1" s="1"/>
  <c r="O569" i="1"/>
  <c r="P569" i="1" s="1"/>
  <c r="H567" i="1"/>
  <c r="J567" i="1" s="1"/>
  <c r="K567" i="1" s="1"/>
  <c r="L567" i="1" s="1"/>
  <c r="O567" i="1"/>
  <c r="P567" i="1" s="1"/>
  <c r="H545" i="1"/>
  <c r="J545" i="1" s="1"/>
  <c r="K545" i="1" s="1"/>
  <c r="L545" i="1" s="1"/>
  <c r="O545" i="1"/>
  <c r="P545" i="1" s="1"/>
  <c r="H423" i="1"/>
  <c r="O423" i="1"/>
  <c r="P423" i="1" s="1"/>
  <c r="H401" i="1"/>
  <c r="J401" i="1" s="1"/>
  <c r="K401" i="1" s="1"/>
  <c r="L401" i="1" s="1"/>
  <c r="O401" i="1"/>
  <c r="P401" i="1" s="1"/>
  <c r="O365" i="1"/>
  <c r="P365" i="1" s="1"/>
  <c r="H365" i="1"/>
  <c r="I365" i="1" s="1"/>
  <c r="H353" i="1"/>
  <c r="J353" i="1" s="1"/>
  <c r="K353" i="1" s="1"/>
  <c r="L353" i="1" s="1"/>
  <c r="O353" i="1"/>
  <c r="P353" i="1" s="1"/>
  <c r="O283" i="1"/>
  <c r="P283" i="1" s="1"/>
  <c r="H283" i="1"/>
  <c r="I283" i="1" s="1"/>
  <c r="H270" i="1"/>
  <c r="O270" i="1"/>
  <c r="P270" i="1" s="1"/>
  <c r="O210" i="1"/>
  <c r="P210" i="1" s="1"/>
  <c r="H210" i="1"/>
  <c r="J210" i="1" s="1"/>
  <c r="K210" i="1" s="1"/>
  <c r="L210" i="1" s="1"/>
  <c r="H184" i="1"/>
  <c r="J184" i="1" s="1"/>
  <c r="K184" i="1" s="1"/>
  <c r="L184" i="1" s="1"/>
  <c r="O184" i="1"/>
  <c r="P184" i="1" s="1"/>
  <c r="H90" i="1"/>
  <c r="I90" i="1" s="1"/>
  <c r="O90" i="1"/>
  <c r="P90" i="1" s="1"/>
  <c r="O52" i="1"/>
  <c r="P52" i="1" s="1"/>
  <c r="H52" i="1"/>
  <c r="J52" i="1" s="1"/>
  <c r="K52" i="1" s="1"/>
  <c r="L52" i="1" s="1"/>
  <c r="BP539" i="1"/>
  <c r="Q539" i="1"/>
  <c r="R539" i="1" s="1"/>
  <c r="H565" i="1"/>
  <c r="J565" i="1" s="1"/>
  <c r="K565" i="1" s="1"/>
  <c r="L565" i="1" s="1"/>
  <c r="O565" i="1"/>
  <c r="P565" i="1" s="1"/>
  <c r="BP552" i="1"/>
  <c r="Q552" i="1"/>
  <c r="R552" i="1" s="1"/>
  <c r="T547" i="1"/>
  <c r="Q547" i="1"/>
  <c r="R547" i="1" s="1"/>
  <c r="H541" i="1"/>
  <c r="J541" i="1" s="1"/>
  <c r="K541" i="1" s="1"/>
  <c r="L541" i="1" s="1"/>
  <c r="O541" i="1"/>
  <c r="P541" i="1" s="1"/>
  <c r="H439" i="1"/>
  <c r="J439" i="1" s="1"/>
  <c r="K439" i="1" s="1"/>
  <c r="L439" i="1" s="1"/>
  <c r="O439" i="1"/>
  <c r="P439" i="1" s="1"/>
  <c r="H394" i="1"/>
  <c r="J394" i="1" s="1"/>
  <c r="K394" i="1" s="1"/>
  <c r="L394" i="1" s="1"/>
  <c r="O394" i="1"/>
  <c r="P394" i="1" s="1"/>
  <c r="H389" i="1"/>
  <c r="O389" i="1"/>
  <c r="P389" i="1" s="1"/>
  <c r="O373" i="1"/>
  <c r="P373" i="1" s="1"/>
  <c r="H373" i="1"/>
  <c r="J373" i="1" s="1"/>
  <c r="K373" i="1" s="1"/>
  <c r="L373" i="1" s="1"/>
  <c r="O357" i="1"/>
  <c r="P357" i="1" s="1"/>
  <c r="H357" i="1"/>
  <c r="I357" i="1" s="1"/>
  <c r="H319" i="1"/>
  <c r="O319" i="1"/>
  <c r="P319" i="1" s="1"/>
  <c r="Q197" i="1"/>
  <c r="R197" i="1" s="1"/>
  <c r="H187" i="1"/>
  <c r="I187" i="1" s="1"/>
  <c r="O187" i="1"/>
  <c r="P187" i="1" s="1"/>
  <c r="O123" i="1"/>
  <c r="P123" i="1" s="1"/>
  <c r="H123" i="1"/>
  <c r="J123" i="1" s="1"/>
  <c r="K123" i="1" s="1"/>
  <c r="L123" i="1" s="1"/>
  <c r="H79" i="1"/>
  <c r="O79" i="1"/>
  <c r="P79" i="1" s="1"/>
  <c r="T62" i="1"/>
  <c r="H60" i="1"/>
  <c r="J60" i="1" s="1"/>
  <c r="K60" i="1" s="1"/>
  <c r="L60" i="1" s="1"/>
  <c r="O60" i="1"/>
  <c r="P60" i="1" s="1"/>
  <c r="Q408" i="1"/>
  <c r="R408" i="1" s="1"/>
  <c r="H10" i="1"/>
  <c r="J10" i="1" s="1"/>
  <c r="K10" i="1" s="1"/>
  <c r="L10" i="1" s="1"/>
  <c r="O352" i="1"/>
  <c r="P352" i="1" s="1"/>
  <c r="H408" i="1"/>
  <c r="J408" i="1" s="1"/>
  <c r="K408" i="1" s="1"/>
  <c r="L408" i="1" s="1"/>
  <c r="O226" i="1"/>
  <c r="P226" i="1" s="1"/>
  <c r="H221" i="1"/>
  <c r="J221" i="1" s="1"/>
  <c r="K221" i="1" s="1"/>
  <c r="L221" i="1" s="1"/>
  <c r="H434" i="1"/>
  <c r="J434" i="1" s="1"/>
  <c r="K434" i="1" s="1"/>
  <c r="L434" i="1" s="1"/>
  <c r="O434" i="1"/>
  <c r="P434" i="1" s="1"/>
  <c r="H362" i="1"/>
  <c r="I362" i="1" s="1"/>
  <c r="O362" i="1"/>
  <c r="P362" i="1" s="1"/>
  <c r="H435" i="1"/>
  <c r="I435" i="1" s="1"/>
  <c r="O435" i="1"/>
  <c r="P435" i="1" s="1"/>
  <c r="H456" i="1"/>
  <c r="J456" i="1" s="1"/>
  <c r="K456" i="1" s="1"/>
  <c r="L456" i="1" s="1"/>
  <c r="O456" i="1"/>
  <c r="P456" i="1" s="1"/>
  <c r="O412" i="1"/>
  <c r="P412" i="1" s="1"/>
  <c r="H412" i="1"/>
  <c r="J412" i="1" s="1"/>
  <c r="K412" i="1" s="1"/>
  <c r="L412" i="1" s="1"/>
  <c r="H253" i="1"/>
  <c r="J253" i="1" s="1"/>
  <c r="K253" i="1" s="1"/>
  <c r="L253" i="1" s="1"/>
  <c r="O253" i="1"/>
  <c r="P253" i="1" s="1"/>
  <c r="J454" i="1" l="1"/>
  <c r="K454" i="1" s="1"/>
  <c r="L454" i="1" s="1"/>
  <c r="I454" i="1"/>
  <c r="J442" i="1"/>
  <c r="K442" i="1" s="1"/>
  <c r="L442" i="1" s="1"/>
  <c r="I442" i="1"/>
  <c r="J79" i="1"/>
  <c r="K79" i="1" s="1"/>
  <c r="L79" i="1" s="1"/>
  <c r="I79" i="1"/>
  <c r="J382" i="1"/>
  <c r="K382" i="1" s="1"/>
  <c r="L382" i="1" s="1"/>
  <c r="I382" i="1"/>
  <c r="J365" i="1"/>
  <c r="K365" i="1" s="1"/>
  <c r="L365" i="1" s="1"/>
  <c r="J389" i="1"/>
  <c r="K389" i="1" s="1"/>
  <c r="L389" i="1" s="1"/>
  <c r="I389" i="1"/>
  <c r="J284" i="1"/>
  <c r="K284" i="1" s="1"/>
  <c r="L284" i="1" s="1"/>
  <c r="I284" i="1"/>
  <c r="J135" i="1"/>
  <c r="K135" i="1" s="1"/>
  <c r="L135" i="1" s="1"/>
  <c r="I135" i="1"/>
  <c r="J270" i="1"/>
  <c r="K270" i="1" s="1"/>
  <c r="L270" i="1" s="1"/>
  <c r="I270" i="1"/>
  <c r="J450" i="1"/>
  <c r="K450" i="1" s="1"/>
  <c r="L450" i="1" s="1"/>
  <c r="J290" i="1"/>
  <c r="K290" i="1" s="1"/>
  <c r="L290" i="1" s="1"/>
  <c r="J146" i="1"/>
  <c r="K146" i="1" s="1"/>
  <c r="L146" i="1" s="1"/>
  <c r="I146" i="1"/>
  <c r="J327" i="1"/>
  <c r="K327" i="1" s="1"/>
  <c r="L327" i="1" s="1"/>
  <c r="J152" i="1"/>
  <c r="K152" i="1" s="1"/>
  <c r="L152" i="1" s="1"/>
  <c r="I152" i="1"/>
  <c r="H180" i="1"/>
  <c r="J180" i="1" s="1"/>
  <c r="K180" i="1" s="1"/>
  <c r="L180" i="1" s="1"/>
  <c r="O180" i="1"/>
  <c r="P180" i="1" s="1"/>
  <c r="H176" i="1"/>
  <c r="J176" i="1" s="1"/>
  <c r="K176" i="1" s="1"/>
  <c r="L176" i="1" s="1"/>
  <c r="O176" i="1"/>
  <c r="P176" i="1" s="1"/>
  <c r="T176" i="1" s="1"/>
  <c r="J173" i="1"/>
  <c r="K173" i="1" s="1"/>
  <c r="L173" i="1" s="1"/>
  <c r="I173" i="1"/>
  <c r="J357" i="1"/>
  <c r="K357" i="1" s="1"/>
  <c r="L357" i="1" s="1"/>
  <c r="J293" i="1"/>
  <c r="K293" i="1" s="1"/>
  <c r="L293" i="1" s="1"/>
  <c r="J179" i="1"/>
  <c r="K179" i="1" s="1"/>
  <c r="L179" i="1" s="1"/>
  <c r="J177" i="1"/>
  <c r="K177" i="1" s="1"/>
  <c r="L177" i="1" s="1"/>
  <c r="J299" i="1"/>
  <c r="I299" i="1"/>
  <c r="J263" i="1"/>
  <c r="K263" i="1" s="1"/>
  <c r="L263" i="1" s="1"/>
  <c r="I263" i="1"/>
  <c r="J319" i="1"/>
  <c r="K319" i="1" s="1"/>
  <c r="L319" i="1" s="1"/>
  <c r="I319" i="1"/>
  <c r="J313" i="1"/>
  <c r="K313" i="1" s="1"/>
  <c r="L313" i="1" s="1"/>
  <c r="I313" i="1"/>
  <c r="J316" i="1"/>
  <c r="K316" i="1" s="1"/>
  <c r="L316" i="1" s="1"/>
  <c r="I316" i="1"/>
  <c r="J318" i="1"/>
  <c r="K318" i="1" s="1"/>
  <c r="L318" i="1" s="1"/>
  <c r="J63" i="1"/>
  <c r="K63" i="1" s="1"/>
  <c r="L63" i="1" s="1"/>
  <c r="I63" i="1"/>
  <c r="J168" i="1"/>
  <c r="K168" i="1" s="1"/>
  <c r="L168" i="1" s="1"/>
  <c r="I168" i="1"/>
  <c r="J122" i="1"/>
  <c r="K122" i="1" s="1"/>
  <c r="L122" i="1" s="1"/>
  <c r="I122" i="1"/>
  <c r="J113" i="1"/>
  <c r="K113" i="1" s="1"/>
  <c r="L113" i="1" s="1"/>
  <c r="I113" i="1"/>
  <c r="J72" i="1"/>
  <c r="K72" i="1" s="1"/>
  <c r="L72" i="1" s="1"/>
  <c r="I72" i="1"/>
  <c r="J124" i="1"/>
  <c r="K124" i="1" s="1"/>
  <c r="L124" i="1" s="1"/>
  <c r="I124" i="1"/>
  <c r="J283" i="1"/>
  <c r="K283" i="1" s="1"/>
  <c r="L283" i="1" s="1"/>
  <c r="J291" i="1"/>
  <c r="K291" i="1" s="1"/>
  <c r="L291" i="1" s="1"/>
  <c r="J423" i="1"/>
  <c r="K423" i="1" s="1"/>
  <c r="L423" i="1" s="1"/>
  <c r="I423" i="1"/>
  <c r="J192" i="1"/>
  <c r="K192" i="1" s="1"/>
  <c r="L192" i="1" s="1"/>
  <c r="I192" i="1"/>
  <c r="J251" i="1"/>
  <c r="K251" i="1" s="1"/>
  <c r="L251" i="1" s="1"/>
  <c r="J260" i="1"/>
  <c r="K260" i="1" s="1"/>
  <c r="L260" i="1" s="1"/>
  <c r="J42" i="1"/>
  <c r="K42" i="1" s="1"/>
  <c r="L42" i="1" s="1"/>
  <c r="I42" i="1"/>
  <c r="J430" i="1"/>
  <c r="K430" i="1" s="1"/>
  <c r="L430" i="1" s="1"/>
  <c r="I430" i="1"/>
  <c r="J110" i="1"/>
  <c r="K110" i="1" s="1"/>
  <c r="L110" i="1" s="1"/>
  <c r="J411" i="1"/>
  <c r="K411" i="1" s="1"/>
  <c r="L411" i="1" s="1"/>
  <c r="I411" i="1"/>
  <c r="J250" i="1"/>
  <c r="K250" i="1" s="1"/>
  <c r="L250" i="1" s="1"/>
  <c r="J337" i="1"/>
  <c r="K337" i="1" s="1"/>
  <c r="L337" i="1" s="1"/>
  <c r="J303" i="1"/>
  <c r="J334" i="1"/>
  <c r="K334" i="1" s="1"/>
  <c r="L334" i="1" s="1"/>
  <c r="J301" i="1"/>
  <c r="J131" i="1"/>
  <c r="K131" i="1" s="1"/>
  <c r="L131" i="1" s="1"/>
  <c r="J114" i="1"/>
  <c r="K114" i="1" s="1"/>
  <c r="L114" i="1" s="1"/>
  <c r="I114" i="1"/>
  <c r="J93" i="1"/>
  <c r="K93" i="1" s="1"/>
  <c r="L93" i="1" s="1"/>
  <c r="I93" i="1"/>
  <c r="J48" i="1"/>
  <c r="K48" i="1" s="1"/>
  <c r="L48" i="1" s="1"/>
  <c r="I48" i="1"/>
  <c r="J46" i="1"/>
  <c r="K46" i="1" s="1"/>
  <c r="L46" i="1" s="1"/>
  <c r="J196" i="1"/>
  <c r="K196" i="1" s="1"/>
  <c r="L196" i="1" s="1"/>
  <c r="J309" i="1"/>
  <c r="K309" i="1" s="1"/>
  <c r="L309" i="1" s="1"/>
  <c r="J187" i="1"/>
  <c r="K187" i="1" s="1"/>
  <c r="L187" i="1" s="1"/>
  <c r="J82" i="1"/>
  <c r="K82" i="1" s="1"/>
  <c r="L82" i="1" s="1"/>
  <c r="J115" i="1"/>
  <c r="K115" i="1" s="1"/>
  <c r="L115" i="1" s="1"/>
  <c r="J90" i="1"/>
  <c r="K90" i="1" s="1"/>
  <c r="L90" i="1" s="1"/>
  <c r="J77" i="1"/>
  <c r="K77" i="1" s="1"/>
  <c r="L77" i="1" s="1"/>
  <c r="J137" i="1"/>
  <c r="K137" i="1" s="1"/>
  <c r="L137" i="1" s="1"/>
  <c r="J296" i="1"/>
  <c r="K296" i="1" s="1"/>
  <c r="L296" i="1" s="1"/>
  <c r="J162" i="1"/>
  <c r="K162" i="1" s="1"/>
  <c r="L162" i="1" s="1"/>
  <c r="J103" i="1"/>
  <c r="K103" i="1" s="1"/>
  <c r="L103" i="1" s="1"/>
  <c r="J455" i="1"/>
  <c r="K455" i="1" s="1"/>
  <c r="L455" i="1" s="1"/>
  <c r="I455" i="1"/>
  <c r="J121" i="1"/>
  <c r="K121" i="1" s="1"/>
  <c r="L121" i="1" s="1"/>
  <c r="J118" i="1"/>
  <c r="K118" i="1" s="1"/>
  <c r="L118" i="1" s="1"/>
  <c r="J84" i="1"/>
  <c r="K84" i="1" s="1"/>
  <c r="L84" i="1" s="1"/>
  <c r="J130" i="1"/>
  <c r="K130" i="1" s="1"/>
  <c r="L130" i="1" s="1"/>
  <c r="J321" i="1"/>
  <c r="K321" i="1" s="1"/>
  <c r="L321" i="1" s="1"/>
  <c r="J127" i="1"/>
  <c r="K127" i="1" s="1"/>
  <c r="L127" i="1" s="1"/>
  <c r="J129" i="1"/>
  <c r="K129" i="1" s="1"/>
  <c r="L129" i="1" s="1"/>
  <c r="J116" i="1"/>
  <c r="K116" i="1" s="1"/>
  <c r="L116" i="1" s="1"/>
  <c r="J426" i="1"/>
  <c r="K426" i="1" s="1"/>
  <c r="L426" i="1" s="1"/>
  <c r="J43" i="1"/>
  <c r="K43" i="1" s="1"/>
  <c r="L43" i="1" s="1"/>
  <c r="I43" i="1"/>
  <c r="J302" i="1"/>
  <c r="K302" i="1" s="1"/>
  <c r="L302" i="1" s="1"/>
  <c r="J241" i="1"/>
  <c r="K241" i="1" s="1"/>
  <c r="L241" i="1" s="1"/>
  <c r="I241" i="1"/>
  <c r="J252" i="1"/>
  <c r="K252" i="1" s="1"/>
  <c r="L252" i="1" s="1"/>
  <c r="I252" i="1"/>
  <c r="J257" i="1"/>
  <c r="K257" i="1" s="1"/>
  <c r="L257" i="1" s="1"/>
  <c r="J197" i="1"/>
  <c r="K197" i="1" s="1"/>
  <c r="L197" i="1" s="1"/>
  <c r="I197" i="1"/>
  <c r="J435" i="1"/>
  <c r="K435" i="1" s="1"/>
  <c r="L435" i="1" s="1"/>
  <c r="J362" i="1"/>
  <c r="K362" i="1" s="1"/>
  <c r="L362" i="1" s="1"/>
  <c r="J348" i="1"/>
  <c r="K348" i="1" s="1"/>
  <c r="L348" i="1" s="1"/>
  <c r="J349" i="1"/>
  <c r="K349" i="1" s="1"/>
  <c r="L349" i="1" s="1"/>
  <c r="J407" i="1"/>
  <c r="K407" i="1" s="1"/>
  <c r="L407" i="1" s="1"/>
  <c r="I407" i="1"/>
  <c r="J320" i="1"/>
  <c r="K320" i="1" s="1"/>
  <c r="L320" i="1" s="1"/>
  <c r="I320" i="1"/>
  <c r="J359" i="1"/>
  <c r="K359" i="1" s="1"/>
  <c r="L359" i="1" s="1"/>
  <c r="J350" i="1"/>
  <c r="K350" i="1" s="1"/>
  <c r="L350" i="1" s="1"/>
  <c r="J416" i="1"/>
  <c r="K416" i="1" s="1"/>
  <c r="L416" i="1" s="1"/>
  <c r="J429" i="1"/>
  <c r="K429" i="1" s="1"/>
  <c r="L429" i="1" s="1"/>
  <c r="I429" i="1"/>
  <c r="J370" i="1"/>
  <c r="K370" i="1" s="1"/>
  <c r="L370" i="1" s="1"/>
  <c r="I370" i="1"/>
  <c r="J395" i="1"/>
  <c r="K395" i="1" s="1"/>
  <c r="L395" i="1" s="1"/>
  <c r="J427" i="1"/>
  <c r="K427" i="1" s="1"/>
  <c r="L427" i="1" s="1"/>
  <c r="I427" i="1"/>
  <c r="J371" i="1"/>
  <c r="K371" i="1" s="1"/>
  <c r="L371" i="1" s="1"/>
  <c r="J413" i="1"/>
  <c r="K413" i="1" s="1"/>
  <c r="L413" i="1" s="1"/>
  <c r="I413" i="1"/>
  <c r="Q92" i="1"/>
  <c r="R92" i="1" s="1"/>
  <c r="J66" i="1"/>
  <c r="K66" i="1" s="1"/>
  <c r="L66" i="1" s="1"/>
  <c r="I66" i="1"/>
  <c r="J54" i="1"/>
  <c r="K54" i="1" s="1"/>
  <c r="L54" i="1" s="1"/>
  <c r="I54" i="1"/>
  <c r="J136" i="1"/>
  <c r="K136" i="1" s="1"/>
  <c r="L136" i="1" s="1"/>
  <c r="I136" i="1"/>
  <c r="J150" i="1"/>
  <c r="K150" i="1" s="1"/>
  <c r="L150" i="1" s="1"/>
  <c r="I150" i="1"/>
  <c r="J163" i="1"/>
  <c r="K163" i="1" s="1"/>
  <c r="L163" i="1" s="1"/>
  <c r="I163" i="1"/>
  <c r="J97" i="1"/>
  <c r="K97" i="1" s="1"/>
  <c r="L97" i="1" s="1"/>
  <c r="J125" i="1"/>
  <c r="K125" i="1" s="1"/>
  <c r="L125" i="1" s="1"/>
  <c r="I125" i="1"/>
  <c r="T19" i="1"/>
  <c r="BP19" i="1"/>
  <c r="Q14" i="1"/>
  <c r="R14" i="1" s="1"/>
  <c r="BP14" i="1"/>
  <c r="BP92" i="1"/>
  <c r="Q183" i="1"/>
  <c r="R183" i="1" s="1"/>
  <c r="T183" i="1"/>
  <c r="BP82" i="1"/>
  <c r="Q105" i="1"/>
  <c r="R105" i="1" s="1"/>
  <c r="BP105" i="1"/>
  <c r="BP68" i="1"/>
  <c r="BP195" i="1"/>
  <c r="Q524" i="1"/>
  <c r="R524" i="1" s="1"/>
  <c r="BP287" i="1"/>
  <c r="BP367" i="1"/>
  <c r="T57" i="1"/>
  <c r="Q372" i="1"/>
  <c r="R372" i="1" s="1"/>
  <c r="T265" i="1"/>
  <c r="BP57" i="1"/>
  <c r="T134" i="1"/>
  <c r="T310" i="1"/>
  <c r="Q548" i="1"/>
  <c r="R548" i="1" s="1"/>
  <c r="BP304" i="1"/>
  <c r="T424" i="1"/>
  <c r="BP224" i="1"/>
  <c r="BP228" i="1"/>
  <c r="BP381" i="1"/>
  <c r="Q347" i="1"/>
  <c r="R347" i="1" s="1"/>
  <c r="Q310" i="1"/>
  <c r="R310" i="1" s="1"/>
  <c r="Q304" i="1"/>
  <c r="R304" i="1" s="1"/>
  <c r="T555" i="1"/>
  <c r="Q265" i="1"/>
  <c r="R265" i="1" s="1"/>
  <c r="BP265" i="1"/>
  <c r="Q134" i="1"/>
  <c r="R134" i="1" s="1"/>
  <c r="BP571" i="1"/>
  <c r="Q57" i="1"/>
  <c r="R57" i="1" s="1"/>
  <c r="Q196" i="1"/>
  <c r="R196" i="1" s="1"/>
  <c r="T252" i="1"/>
  <c r="BP134" i="1"/>
  <c r="Q234" i="1"/>
  <c r="R234" i="1" s="1"/>
  <c r="Q314" i="1"/>
  <c r="R314" i="1" s="1"/>
  <c r="Q199" i="1"/>
  <c r="R199" i="1" s="1"/>
  <c r="Q68" i="1"/>
  <c r="R68" i="1" s="1"/>
  <c r="Q381" i="1"/>
  <c r="R381" i="1" s="1"/>
  <c r="Q286" i="1"/>
  <c r="R286" i="1" s="1"/>
  <c r="Q419" i="1"/>
  <c r="R419" i="1" s="1"/>
  <c r="Q255" i="1"/>
  <c r="R255" i="1" s="1"/>
  <c r="T403" i="1"/>
  <c r="Q367" i="1"/>
  <c r="R367" i="1" s="1"/>
  <c r="T457" i="1"/>
  <c r="T381" i="1"/>
  <c r="T525" i="1"/>
  <c r="Q218" i="1"/>
  <c r="R218" i="1" s="1"/>
  <c r="T548" i="1"/>
  <c r="Q280" i="1"/>
  <c r="R280" i="1" s="1"/>
  <c r="T224" i="1"/>
  <c r="T380" i="1"/>
  <c r="Q322" i="1"/>
  <c r="R322" i="1" s="1"/>
  <c r="Q424" i="1"/>
  <c r="R424" i="1" s="1"/>
  <c r="T94" i="1"/>
  <c r="BP70" i="1"/>
  <c r="Q421" i="1"/>
  <c r="R421" i="1" s="1"/>
  <c r="BP59" i="1"/>
  <c r="T322" i="1"/>
  <c r="BP310" i="1"/>
  <c r="Q451" i="1"/>
  <c r="R451" i="1" s="1"/>
  <c r="Q551" i="1"/>
  <c r="R551" i="1" s="1"/>
  <c r="BP181" i="1"/>
  <c r="Q181" i="1"/>
  <c r="R181" i="1" s="1"/>
  <c r="Q132" i="1"/>
  <c r="R132" i="1" s="1"/>
  <c r="Q553" i="1"/>
  <c r="R553" i="1" s="1"/>
  <c r="T200" i="1"/>
  <c r="BP126" i="1"/>
  <c r="Q48" i="1"/>
  <c r="R48" i="1" s="1"/>
  <c r="BP112" i="1"/>
  <c r="BP543" i="1"/>
  <c r="Q287" i="1"/>
  <c r="R287" i="1" s="1"/>
  <c r="BP280" i="1"/>
  <c r="Q246" i="1"/>
  <c r="R246" i="1" s="1"/>
  <c r="Q86" i="1"/>
  <c r="R86" i="1" s="1"/>
  <c r="Q159" i="1"/>
  <c r="R159" i="1" s="1"/>
  <c r="T537" i="1"/>
  <c r="Q224" i="1"/>
  <c r="R224" i="1" s="1"/>
  <c r="T297" i="1"/>
  <c r="BP204" i="1"/>
  <c r="T246" i="1"/>
  <c r="Q380" i="1"/>
  <c r="R380" i="1" s="1"/>
  <c r="T530" i="1"/>
  <c r="T295" i="1"/>
  <c r="BP450" i="1"/>
  <c r="BP424" i="1"/>
  <c r="Q543" i="1"/>
  <c r="R543" i="1" s="1"/>
  <c r="Q170" i="1"/>
  <c r="R170" i="1" s="1"/>
  <c r="T170" i="1"/>
  <c r="BP170" i="1"/>
  <c r="BP548" i="1"/>
  <c r="BP75" i="1"/>
  <c r="T49" i="1"/>
  <c r="T75" i="1"/>
  <c r="T273" i="1"/>
  <c r="Q530" i="1"/>
  <c r="R530" i="1" s="1"/>
  <c r="T280" i="1"/>
  <c r="T112" i="1"/>
  <c r="BP535" i="1"/>
  <c r="T228" i="1"/>
  <c r="T229" i="1"/>
  <c r="Q228" i="1"/>
  <c r="R228" i="1" s="1"/>
  <c r="T135" i="1"/>
  <c r="BP132" i="1"/>
  <c r="T314" i="1"/>
  <c r="Q406" i="1"/>
  <c r="R406" i="1" s="1"/>
  <c r="T255" i="1"/>
  <c r="Q157" i="1"/>
  <c r="R157" i="1" s="1"/>
  <c r="Q403" i="1"/>
  <c r="R403" i="1" s="1"/>
  <c r="T42" i="1"/>
  <c r="Q457" i="1"/>
  <c r="R457" i="1" s="1"/>
  <c r="Q88" i="1"/>
  <c r="R88" i="1" s="1"/>
  <c r="BP557" i="1"/>
  <c r="Q410" i="1"/>
  <c r="R410" i="1" s="1"/>
  <c r="BP428" i="1"/>
  <c r="T132" i="1"/>
  <c r="T524" i="1"/>
  <c r="BP457" i="1"/>
  <c r="BP524" i="1"/>
  <c r="T158" i="1"/>
  <c r="Q307" i="1"/>
  <c r="R307" i="1" s="1"/>
  <c r="T361" i="1"/>
  <c r="Q191" i="1"/>
  <c r="R191" i="1" s="1"/>
  <c r="BP191" i="1"/>
  <c r="T78" i="1"/>
  <c r="Q562" i="1"/>
  <c r="R562" i="1" s="1"/>
  <c r="BP285" i="1"/>
  <c r="Q80" i="1"/>
  <c r="R80" i="1" s="1"/>
  <c r="T80" i="1"/>
  <c r="Q535" i="1"/>
  <c r="R535" i="1" s="1"/>
  <c r="BP146" i="1"/>
  <c r="BP402" i="1"/>
  <c r="Q19" i="1"/>
  <c r="R19" i="1" s="1"/>
  <c r="BP200" i="1"/>
  <c r="Q200" i="1"/>
  <c r="R200" i="1" s="1"/>
  <c r="BP174" i="1"/>
  <c r="T551" i="1"/>
  <c r="T528" i="1"/>
  <c r="T105" i="1"/>
  <c r="BP234" i="1"/>
  <c r="BP159" i="1"/>
  <c r="Q297" i="1"/>
  <c r="R297" i="1" s="1"/>
  <c r="T204" i="1"/>
  <c r="T167" i="1"/>
  <c r="Q78" i="1"/>
  <c r="R78" i="1" s="1"/>
  <c r="Q216" i="1"/>
  <c r="R216" i="1" s="1"/>
  <c r="T70" i="1"/>
  <c r="T146" i="1"/>
  <c r="Q295" i="1"/>
  <c r="R295" i="1" s="1"/>
  <c r="T88" i="1"/>
  <c r="T553" i="1"/>
  <c r="BP522" i="1"/>
  <c r="BP421" i="1"/>
  <c r="BP410" i="1"/>
  <c r="BP88" i="1"/>
  <c r="Q75" i="1"/>
  <c r="R75" i="1" s="1"/>
  <c r="BP372" i="1"/>
  <c r="Q49" i="1"/>
  <c r="R49" i="1" s="1"/>
  <c r="BP254" i="1"/>
  <c r="T126" i="1"/>
  <c r="BP395" i="1"/>
  <c r="T410" i="1"/>
  <c r="BP49" i="1"/>
  <c r="Q126" i="1"/>
  <c r="R126" i="1" s="1"/>
  <c r="BP245" i="1"/>
  <c r="T372" i="1"/>
  <c r="T245" i="1"/>
  <c r="BP307" i="1"/>
  <c r="T307" i="1"/>
  <c r="T419" i="1"/>
  <c r="BP361" i="1"/>
  <c r="BP295" i="1"/>
  <c r="T216" i="1"/>
  <c r="T285" i="1"/>
  <c r="Q254" i="1"/>
  <c r="R254" i="1" s="1"/>
  <c r="Q285" i="1"/>
  <c r="R285" i="1" s="1"/>
  <c r="BP451" i="1"/>
  <c r="T451" i="1"/>
  <c r="Q395" i="1"/>
  <c r="R395" i="1" s="1"/>
  <c r="T395" i="1"/>
  <c r="Q245" i="1"/>
  <c r="R245" i="1" s="1"/>
  <c r="T68" i="1"/>
  <c r="BP85" i="1"/>
  <c r="T174" i="1"/>
  <c r="Q387" i="1"/>
  <c r="R387" i="1" s="1"/>
  <c r="Q269" i="1"/>
  <c r="R269" i="1" s="1"/>
  <c r="Q256" i="1"/>
  <c r="R256" i="1" s="1"/>
  <c r="T425" i="1"/>
  <c r="BP259" i="1"/>
  <c r="T321" i="1"/>
  <c r="Q398" i="1"/>
  <c r="R398" i="1" s="1"/>
  <c r="BP347" i="1"/>
  <c r="BP324" i="1"/>
  <c r="BP274" i="1"/>
  <c r="BP229" i="1"/>
  <c r="Q272" i="1"/>
  <c r="R272" i="1" s="1"/>
  <c r="BP218" i="1"/>
  <c r="BP363" i="1"/>
  <c r="T323" i="1"/>
  <c r="T272" i="1"/>
  <c r="Q274" i="1"/>
  <c r="R274" i="1" s="1"/>
  <c r="T328" i="1"/>
  <c r="BP188" i="1"/>
  <c r="Q586" i="1"/>
  <c r="R586" i="1" s="1"/>
  <c r="BP528" i="1"/>
  <c r="T196" i="1"/>
  <c r="T531" i="1"/>
  <c r="T535" i="1"/>
  <c r="BP398" i="1"/>
  <c r="Q363" i="1"/>
  <c r="R363" i="1" s="1"/>
  <c r="BP323" i="1"/>
  <c r="T64" i="1"/>
  <c r="T363" i="1"/>
  <c r="Q323" i="1"/>
  <c r="R323" i="1" s="1"/>
  <c r="Q229" i="1"/>
  <c r="R229" i="1" s="1"/>
  <c r="BP252" i="1"/>
  <c r="Q94" i="1"/>
  <c r="R94" i="1" s="1"/>
  <c r="Q195" i="1"/>
  <c r="R195" i="1" s="1"/>
  <c r="Q557" i="1"/>
  <c r="R557" i="1" s="1"/>
  <c r="Q402" i="1"/>
  <c r="R402" i="1" s="1"/>
  <c r="Q273" i="1"/>
  <c r="R273" i="1" s="1"/>
  <c r="T59" i="1"/>
  <c r="T85" i="1"/>
  <c r="T428" i="1"/>
  <c r="T292" i="1"/>
  <c r="Q292" i="1"/>
  <c r="R292" i="1" s="1"/>
  <c r="BP292" i="1"/>
  <c r="T462" i="1"/>
  <c r="Q462" i="1"/>
  <c r="R462" i="1" s="1"/>
  <c r="BP42" i="1"/>
  <c r="Q42" i="1"/>
  <c r="R42" i="1" s="1"/>
  <c r="Q98" i="1"/>
  <c r="R98" i="1" s="1"/>
  <c r="T98" i="1"/>
  <c r="BP98" i="1"/>
  <c r="T160" i="1"/>
  <c r="BP160" i="1"/>
  <c r="Q160" i="1"/>
  <c r="R160" i="1" s="1"/>
  <c r="BP179" i="1"/>
  <c r="T179" i="1"/>
  <c r="Q179" i="1"/>
  <c r="R179" i="1" s="1"/>
  <c r="BP328" i="1"/>
  <c r="Q108" i="1"/>
  <c r="R108" i="1" s="1"/>
  <c r="Q351" i="1"/>
  <c r="R351" i="1" s="1"/>
  <c r="BP215" i="1"/>
  <c r="T406" i="1"/>
  <c r="Q232" i="1"/>
  <c r="R232" i="1" s="1"/>
  <c r="T441" i="1"/>
  <c r="BP387" i="1"/>
  <c r="BP441" i="1"/>
  <c r="T398" i="1"/>
  <c r="Q186" i="1"/>
  <c r="R186" i="1" s="1"/>
  <c r="BP56" i="1"/>
  <c r="Q522" i="1"/>
  <c r="R522" i="1" s="1"/>
  <c r="T364" i="1"/>
  <c r="T256" i="1"/>
  <c r="BP445" i="1"/>
  <c r="Q417" i="1"/>
  <c r="R417" i="1" s="1"/>
  <c r="BP425" i="1"/>
  <c r="T267" i="1"/>
  <c r="T56" i="1"/>
  <c r="Q425" i="1"/>
  <c r="R425" i="1" s="1"/>
  <c r="T360" i="1"/>
  <c r="T186" i="1"/>
  <c r="Q56" i="1"/>
  <c r="R56" i="1" s="1"/>
  <c r="T386" i="1"/>
  <c r="Q441" i="1"/>
  <c r="R441" i="1" s="1"/>
  <c r="T417" i="1"/>
  <c r="T579" i="1"/>
  <c r="T523" i="1"/>
  <c r="Q146" i="1"/>
  <c r="R146" i="1" s="1"/>
  <c r="T346" i="1"/>
  <c r="T416" i="1"/>
  <c r="BP76" i="1"/>
  <c r="T522" i="1"/>
  <c r="Q579" i="1"/>
  <c r="R579" i="1" s="1"/>
  <c r="T269" i="1"/>
  <c r="Q574" i="1"/>
  <c r="R574" i="1" s="1"/>
  <c r="BP158" i="1"/>
  <c r="Q267" i="1"/>
  <c r="R267" i="1" s="1"/>
  <c r="Q185" i="1"/>
  <c r="R185" i="1" s="1"/>
  <c r="T571" i="1"/>
  <c r="BP386" i="1"/>
  <c r="T561" i="1"/>
  <c r="Q561" i="1"/>
  <c r="R561" i="1" s="1"/>
  <c r="BP561" i="1"/>
  <c r="BP537" i="1"/>
  <c r="Q537" i="1"/>
  <c r="R537" i="1" s="1"/>
  <c r="T14" i="1"/>
  <c r="BP101" i="1"/>
  <c r="BP86" i="1"/>
  <c r="T86" i="1"/>
  <c r="BP420" i="1"/>
  <c r="BP269" i="1"/>
  <c r="BP150" i="1"/>
  <c r="T202" i="1"/>
  <c r="T157" i="1"/>
  <c r="T324" i="1"/>
  <c r="BP309" i="1"/>
  <c r="Q348" i="1"/>
  <c r="R348" i="1" s="1"/>
  <c r="BP348" i="1"/>
  <c r="BP303" i="1"/>
  <c r="BP346" i="1"/>
  <c r="Q378" i="1"/>
  <c r="R378" i="1" s="1"/>
  <c r="T51" i="1"/>
  <c r="BP51" i="1"/>
  <c r="Q51" i="1"/>
  <c r="R51" i="1" s="1"/>
  <c r="Q538" i="1"/>
  <c r="R538" i="1" s="1"/>
  <c r="BP538" i="1"/>
  <c r="Q171" i="1"/>
  <c r="R171" i="1" s="1"/>
  <c r="BP171" i="1"/>
  <c r="T171" i="1"/>
  <c r="Q418" i="1"/>
  <c r="R418" i="1" s="1"/>
  <c r="T418" i="1"/>
  <c r="BP418" i="1"/>
  <c r="T529" i="1"/>
  <c r="Q529" i="1"/>
  <c r="R529" i="1" s="1"/>
  <c r="BP529" i="1"/>
  <c r="BP550" i="1"/>
  <c r="T560" i="1"/>
  <c r="BP87" i="1"/>
  <c r="Q87" i="1"/>
  <c r="R87" i="1" s="1"/>
  <c r="T87" i="1"/>
  <c r="BP175" i="1"/>
  <c r="Q175" i="1"/>
  <c r="R175" i="1" s="1"/>
  <c r="T175" i="1"/>
  <c r="Q198" i="1"/>
  <c r="R198" i="1" s="1"/>
  <c r="BP198" i="1"/>
  <c r="BP327" i="1"/>
  <c r="Q327" i="1"/>
  <c r="R327" i="1" s="1"/>
  <c r="T327" i="1"/>
  <c r="T339" i="1"/>
  <c r="BP339" i="1"/>
  <c r="Q339" i="1"/>
  <c r="R339" i="1" s="1"/>
  <c r="T455" i="1"/>
  <c r="BP455" i="1"/>
  <c r="Q455" i="1"/>
  <c r="R455" i="1" s="1"/>
  <c r="T237" i="1"/>
  <c r="BP290" i="1"/>
  <c r="T45" i="1"/>
  <c r="BP45" i="1"/>
  <c r="Q45" i="1"/>
  <c r="R45" i="1" s="1"/>
  <c r="T54" i="1"/>
  <c r="Q54" i="1"/>
  <c r="R54" i="1" s="1"/>
  <c r="BP54" i="1"/>
  <c r="Q67" i="1"/>
  <c r="R67" i="1" s="1"/>
  <c r="BP67" i="1"/>
  <c r="T67" i="1"/>
  <c r="T163" i="1"/>
  <c r="Q163" i="1"/>
  <c r="R163" i="1" s="1"/>
  <c r="BP213" i="1"/>
  <c r="Q213" i="1"/>
  <c r="R213" i="1" s="1"/>
  <c r="T276" i="1"/>
  <c r="Q276" i="1"/>
  <c r="R276" i="1" s="1"/>
  <c r="BP276" i="1"/>
  <c r="Q282" i="1"/>
  <c r="R282" i="1" s="1"/>
  <c r="T282" i="1"/>
  <c r="BP282" i="1"/>
  <c r="BP308" i="1"/>
  <c r="Q308" i="1"/>
  <c r="R308" i="1" s="1"/>
  <c r="T308" i="1"/>
  <c r="T188" i="1"/>
  <c r="Q188" i="1"/>
  <c r="R188" i="1" s="1"/>
  <c r="Q550" i="1"/>
  <c r="R550" i="1" s="1"/>
  <c r="T351" i="1"/>
  <c r="BP264" i="1"/>
  <c r="Q64" i="1"/>
  <c r="R64" i="1" s="1"/>
  <c r="BP64" i="1"/>
  <c r="BP137" i="1"/>
  <c r="BP167" i="1"/>
  <c r="Q167" i="1"/>
  <c r="R167" i="1" s="1"/>
  <c r="Q346" i="1"/>
  <c r="R346" i="1" s="1"/>
  <c r="Q290" i="1"/>
  <c r="R290" i="1" s="1"/>
  <c r="BP560" i="1"/>
  <c r="Q416" i="1"/>
  <c r="R416" i="1" s="1"/>
  <c r="BP237" i="1"/>
  <c r="T538" i="1"/>
  <c r="BP360" i="1"/>
  <c r="T232" i="1"/>
  <c r="BP232" i="1"/>
  <c r="BP286" i="1"/>
  <c r="BP153" i="1"/>
  <c r="T153" i="1"/>
  <c r="Q153" i="1"/>
  <c r="R153" i="1" s="1"/>
  <c r="Q306" i="1"/>
  <c r="R306" i="1" s="1"/>
  <c r="BP306" i="1"/>
  <c r="T306" i="1"/>
  <c r="BP382" i="1"/>
  <c r="Q382" i="1"/>
  <c r="R382" i="1" s="1"/>
  <c r="T382" i="1"/>
  <c r="T66" i="1"/>
  <c r="Q66" i="1"/>
  <c r="R66" i="1" s="1"/>
  <c r="T162" i="1"/>
  <c r="Q162" i="1"/>
  <c r="R162" i="1" s="1"/>
  <c r="BP162" i="1"/>
  <c r="T242" i="1"/>
  <c r="Q242" i="1"/>
  <c r="R242" i="1" s="1"/>
  <c r="BP242" i="1"/>
  <c r="Q531" i="1"/>
  <c r="R531" i="1" s="1"/>
  <c r="BP531" i="1"/>
  <c r="BP555" i="1"/>
  <c r="BP48" i="1"/>
  <c r="BP74" i="1"/>
  <c r="T74" i="1"/>
  <c r="Q74" i="1"/>
  <c r="R74" i="1" s="1"/>
  <c r="T76" i="1"/>
  <c r="Q100" i="1"/>
  <c r="R100" i="1" s="1"/>
  <c r="BP100" i="1"/>
  <c r="T100" i="1"/>
  <c r="BP102" i="1"/>
  <c r="Q102" i="1"/>
  <c r="R102" i="1" s="1"/>
  <c r="T102" i="1"/>
  <c r="BP135" i="1"/>
  <c r="Q177" i="1"/>
  <c r="R177" i="1" s="1"/>
  <c r="BP177" i="1"/>
  <c r="BP196" i="1"/>
  <c r="Q202" i="1"/>
  <c r="R202" i="1" s="1"/>
  <c r="T259" i="1"/>
  <c r="Q259" i="1"/>
  <c r="R259" i="1" s="1"/>
  <c r="Q279" i="1"/>
  <c r="R279" i="1" s="1"/>
  <c r="T279" i="1"/>
  <c r="BP279" i="1"/>
  <c r="Q321" i="1"/>
  <c r="R321" i="1" s="1"/>
  <c r="BP321" i="1"/>
  <c r="BP415" i="1"/>
  <c r="T415" i="1"/>
  <c r="Q415" i="1"/>
  <c r="R415" i="1" s="1"/>
  <c r="Q443" i="1"/>
  <c r="R443" i="1" s="1"/>
  <c r="BP443" i="1"/>
  <c r="T443" i="1"/>
  <c r="BP521" i="1"/>
  <c r="T521" i="1"/>
  <c r="T369" i="1"/>
  <c r="Q369" i="1"/>
  <c r="R369" i="1" s="1"/>
  <c r="Q148" i="1"/>
  <c r="R148" i="1" s="1"/>
  <c r="T148" i="1"/>
  <c r="BP136" i="1"/>
  <c r="T136" i="1"/>
  <c r="Q136" i="1"/>
  <c r="R136" i="1" s="1"/>
  <c r="Q150" i="1"/>
  <c r="R150" i="1" s="1"/>
  <c r="T137" i="1"/>
  <c r="T149" i="1"/>
  <c r="Q149" i="1"/>
  <c r="R149" i="1" s="1"/>
  <c r="T562" i="1"/>
  <c r="T214" i="1"/>
  <c r="BP214" i="1"/>
  <c r="Q350" i="1"/>
  <c r="R350" i="1" s="1"/>
  <c r="BP350" i="1"/>
  <c r="BP43" i="1"/>
  <c r="T43" i="1"/>
  <c r="Q43" i="1"/>
  <c r="R43" i="1" s="1"/>
  <c r="BP206" i="1"/>
  <c r="Q206" i="1"/>
  <c r="R206" i="1" s="1"/>
  <c r="T206" i="1"/>
  <c r="BP334" i="1"/>
  <c r="T334" i="1"/>
  <c r="BP351" i="1"/>
  <c r="T385" i="1"/>
  <c r="BP385" i="1"/>
  <c r="Q445" i="1"/>
  <c r="R445" i="1" s="1"/>
  <c r="BP523" i="1"/>
  <c r="T574" i="1"/>
  <c r="Q386" i="1"/>
  <c r="R386" i="1" s="1"/>
  <c r="T189" i="1"/>
  <c r="Q189" i="1"/>
  <c r="R189" i="1" s="1"/>
  <c r="BP189" i="1"/>
  <c r="T127" i="1"/>
  <c r="BP127" i="1"/>
  <c r="Q127" i="1"/>
  <c r="R127" i="1" s="1"/>
  <c r="Q558" i="1"/>
  <c r="R558" i="1" s="1"/>
  <c r="BP558" i="1"/>
  <c r="T558" i="1"/>
  <c r="Q46" i="1"/>
  <c r="R46" i="1" s="1"/>
  <c r="T46" i="1"/>
  <c r="BP46" i="1"/>
  <c r="BP81" i="1"/>
  <c r="T81" i="1"/>
  <c r="Q81" i="1"/>
  <c r="R81" i="1" s="1"/>
  <c r="T101" i="1"/>
  <c r="Q101" i="1"/>
  <c r="R101" i="1" s="1"/>
  <c r="T108" i="1"/>
  <c r="BP199" i="1"/>
  <c r="Q337" i="1"/>
  <c r="R337" i="1" s="1"/>
  <c r="BP337" i="1"/>
  <c r="T337" i="1"/>
  <c r="T409" i="1"/>
  <c r="BP409" i="1"/>
  <c r="Q409" i="1"/>
  <c r="R409" i="1" s="1"/>
  <c r="BP429" i="1"/>
  <c r="T429" i="1"/>
  <c r="Q429" i="1"/>
  <c r="R429" i="1" s="1"/>
  <c r="T450" i="1"/>
  <c r="Q525" i="1"/>
  <c r="R525" i="1" s="1"/>
  <c r="BP525" i="1"/>
  <c r="T130" i="1"/>
  <c r="Q130" i="1"/>
  <c r="R130" i="1" s="1"/>
  <c r="BP130" i="1"/>
  <c r="Q114" i="1"/>
  <c r="R114" i="1" s="1"/>
  <c r="BP114" i="1"/>
  <c r="T114" i="1"/>
  <c r="T116" i="1"/>
  <c r="Q116" i="1"/>
  <c r="R116" i="1" s="1"/>
  <c r="BP116" i="1"/>
  <c r="T77" i="1"/>
  <c r="Q77" i="1"/>
  <c r="R77" i="1" s="1"/>
  <c r="BP168" i="1"/>
  <c r="T168" i="1"/>
  <c r="Q168" i="1"/>
  <c r="R168" i="1" s="1"/>
  <c r="Q95" i="1"/>
  <c r="R95" i="1" s="1"/>
  <c r="T95" i="1"/>
  <c r="BP95" i="1"/>
  <c r="Q263" i="1"/>
  <c r="R263" i="1" s="1"/>
  <c r="T263" i="1"/>
  <c r="BP263" i="1"/>
  <c r="BP284" i="1"/>
  <c r="Q284" i="1"/>
  <c r="R284" i="1" s="1"/>
  <c r="T284" i="1"/>
  <c r="Q430" i="1"/>
  <c r="R430" i="1" s="1"/>
  <c r="BP430" i="1"/>
  <c r="T430" i="1"/>
  <c r="T264" i="1"/>
  <c r="BP118" i="1"/>
  <c r="Q118" i="1"/>
  <c r="R118" i="1" s="1"/>
  <c r="T118" i="1"/>
  <c r="Q219" i="1"/>
  <c r="R219" i="1" s="1"/>
  <c r="BP219" i="1"/>
  <c r="T219" i="1"/>
  <c r="BP326" i="1"/>
  <c r="Q326" i="1"/>
  <c r="R326" i="1" s="1"/>
  <c r="T326" i="1"/>
  <c r="BP223" i="1"/>
  <c r="T223" i="1"/>
  <c r="Q53" i="1"/>
  <c r="R53" i="1" s="1"/>
  <c r="T53" i="1"/>
  <c r="BP53" i="1"/>
  <c r="T82" i="1"/>
  <c r="Q82" i="1"/>
  <c r="R82" i="1" s="1"/>
  <c r="BP320" i="1"/>
  <c r="Q320" i="1"/>
  <c r="R320" i="1" s="1"/>
  <c r="T320" i="1"/>
  <c r="T84" i="1"/>
  <c r="Q84" i="1"/>
  <c r="R84" i="1" s="1"/>
  <c r="BP84" i="1"/>
  <c r="T122" i="1"/>
  <c r="BP122" i="1"/>
  <c r="Q122" i="1"/>
  <c r="R122" i="1" s="1"/>
  <c r="T182" i="1"/>
  <c r="BP182" i="1"/>
  <c r="Q182" i="1"/>
  <c r="R182" i="1" s="1"/>
  <c r="Q215" i="1"/>
  <c r="R215" i="1" s="1"/>
  <c r="T215" i="1"/>
  <c r="Q225" i="1"/>
  <c r="R225" i="1" s="1"/>
  <c r="T225" i="1"/>
  <c r="BP225" i="1"/>
  <c r="T303" i="1"/>
  <c r="Q303" i="1"/>
  <c r="R303" i="1" s="1"/>
  <c r="BP97" i="1"/>
  <c r="Q97" i="1"/>
  <c r="R97" i="1" s="1"/>
  <c r="T97" i="1"/>
  <c r="BP364" i="1"/>
  <c r="BP185" i="1"/>
  <c r="T185" i="1"/>
  <c r="Q388" i="1"/>
  <c r="R388" i="1" s="1"/>
  <c r="BP388" i="1"/>
  <c r="T388" i="1"/>
  <c r="T554" i="1"/>
  <c r="BP554" i="1"/>
  <c r="Q173" i="1"/>
  <c r="R173" i="1" s="1"/>
  <c r="T173" i="1"/>
  <c r="T154" i="1"/>
  <c r="Q154" i="1"/>
  <c r="R154" i="1" s="1"/>
  <c r="BP154" i="1"/>
  <c r="T277" i="1"/>
  <c r="Q277" i="1"/>
  <c r="R277" i="1" s="1"/>
  <c r="BP277" i="1"/>
  <c r="T107" i="1"/>
  <c r="BP107" i="1"/>
  <c r="Q107" i="1"/>
  <c r="R107" i="1" s="1"/>
  <c r="T89" i="1"/>
  <c r="BP89" i="1"/>
  <c r="Q89" i="1"/>
  <c r="R89" i="1" s="1"/>
  <c r="BP165" i="1"/>
  <c r="Q165" i="1"/>
  <c r="R165" i="1" s="1"/>
  <c r="T165" i="1"/>
  <c r="BP378" i="1"/>
  <c r="T18" i="1"/>
  <c r="Q18" i="1"/>
  <c r="R18" i="1" s="1"/>
  <c r="T586" i="1"/>
  <c r="BP586" i="1"/>
  <c r="T420" i="1"/>
  <c r="T534" i="1"/>
  <c r="BP534" i="1"/>
  <c r="Q534" i="1"/>
  <c r="R534" i="1" s="1"/>
  <c r="Q568" i="1"/>
  <c r="R568" i="1" s="1"/>
  <c r="T568" i="1"/>
  <c r="BP570" i="1"/>
  <c r="T570" i="1"/>
  <c r="Q570" i="1"/>
  <c r="R570" i="1" s="1"/>
  <c r="T575" i="1"/>
  <c r="BP575" i="1"/>
  <c r="Q575" i="1"/>
  <c r="R575" i="1" s="1"/>
  <c r="T581" i="1"/>
  <c r="BP581" i="1"/>
  <c r="Q581" i="1"/>
  <c r="R581" i="1" s="1"/>
  <c r="T576" i="1"/>
  <c r="BP576" i="1"/>
  <c r="Q576" i="1"/>
  <c r="R576" i="1" s="1"/>
  <c r="T559" i="1"/>
  <c r="Q559" i="1"/>
  <c r="R559" i="1" s="1"/>
  <c r="BP559" i="1"/>
  <c r="T572" i="1"/>
  <c r="Q572" i="1"/>
  <c r="R572" i="1" s="1"/>
  <c r="BP572" i="1"/>
  <c r="T577" i="1"/>
  <c r="Q577" i="1"/>
  <c r="R577" i="1" s="1"/>
  <c r="BP577" i="1"/>
  <c r="T583" i="1"/>
  <c r="Q583" i="1"/>
  <c r="R583" i="1" s="1"/>
  <c r="BP583" i="1"/>
  <c r="BP585" i="1"/>
  <c r="Q585" i="1"/>
  <c r="R585" i="1" s="1"/>
  <c r="T585" i="1"/>
  <c r="BP355" i="1"/>
  <c r="T355" i="1"/>
  <c r="Q355" i="1"/>
  <c r="R355" i="1" s="1"/>
  <c r="Q573" i="1"/>
  <c r="R573" i="1" s="1"/>
  <c r="T573" i="1"/>
  <c r="BP573" i="1"/>
  <c r="BP578" i="1"/>
  <c r="T578" i="1"/>
  <c r="Q578" i="1"/>
  <c r="R578" i="1" s="1"/>
  <c r="T582" i="1"/>
  <c r="Q582" i="1"/>
  <c r="R582" i="1" s="1"/>
  <c r="BP582" i="1"/>
  <c r="BP584" i="1"/>
  <c r="T584" i="1"/>
  <c r="Q584" i="1"/>
  <c r="R584" i="1" s="1"/>
  <c r="T138" i="1"/>
  <c r="Q138" i="1"/>
  <c r="R138" i="1" s="1"/>
  <c r="BP138" i="1"/>
  <c r="Q379" i="1"/>
  <c r="R379" i="1" s="1"/>
  <c r="BP379" i="1"/>
  <c r="T379" i="1"/>
  <c r="T309" i="1"/>
  <c r="Q309" i="1"/>
  <c r="R309" i="1" s="1"/>
  <c r="T349" i="1"/>
  <c r="Q349" i="1"/>
  <c r="R349" i="1" s="1"/>
  <c r="BP349" i="1"/>
  <c r="T253" i="1"/>
  <c r="Q253" i="1"/>
  <c r="R253" i="1" s="1"/>
  <c r="BP253" i="1"/>
  <c r="BP456" i="1"/>
  <c r="T456" i="1"/>
  <c r="Q456" i="1"/>
  <c r="R456" i="1" s="1"/>
  <c r="Q435" i="1"/>
  <c r="R435" i="1" s="1"/>
  <c r="T435" i="1"/>
  <c r="BP435" i="1"/>
  <c r="Q362" i="1"/>
  <c r="R362" i="1" s="1"/>
  <c r="T362" i="1"/>
  <c r="BP362" i="1"/>
  <c r="BP434" i="1"/>
  <c r="T434" i="1"/>
  <c r="Q434" i="1"/>
  <c r="R434" i="1" s="1"/>
  <c r="BP123" i="1"/>
  <c r="Q123" i="1"/>
  <c r="R123" i="1" s="1"/>
  <c r="T123" i="1"/>
  <c r="BP357" i="1"/>
  <c r="Q357" i="1"/>
  <c r="R357" i="1" s="1"/>
  <c r="T357" i="1"/>
  <c r="BP389" i="1"/>
  <c r="T389" i="1"/>
  <c r="Q389" i="1"/>
  <c r="R389" i="1" s="1"/>
  <c r="BP394" i="1"/>
  <c r="Q394" i="1"/>
  <c r="R394" i="1" s="1"/>
  <c r="T394" i="1"/>
  <c r="Q439" i="1"/>
  <c r="R439" i="1" s="1"/>
  <c r="T439" i="1"/>
  <c r="BP439" i="1"/>
  <c r="Q541" i="1"/>
  <c r="R541" i="1" s="1"/>
  <c r="BP541" i="1"/>
  <c r="T541" i="1"/>
  <c r="T565" i="1"/>
  <c r="BP565" i="1"/>
  <c r="Q565" i="1"/>
  <c r="R565" i="1" s="1"/>
  <c r="BP90" i="1"/>
  <c r="Q90" i="1"/>
  <c r="R90" i="1" s="1"/>
  <c r="T90" i="1"/>
  <c r="Q184" i="1"/>
  <c r="R184" i="1" s="1"/>
  <c r="T184" i="1"/>
  <c r="BP184" i="1"/>
  <c r="BP283" i="1"/>
  <c r="Q283" i="1"/>
  <c r="R283" i="1" s="1"/>
  <c r="T283" i="1"/>
  <c r="Q365" i="1"/>
  <c r="R365" i="1" s="1"/>
  <c r="T365" i="1"/>
  <c r="BP365" i="1"/>
  <c r="BP532" i="1"/>
  <c r="T532" i="1"/>
  <c r="Q532" i="1"/>
  <c r="R532" i="1" s="1"/>
  <c r="Q556" i="1"/>
  <c r="R556" i="1" s="1"/>
  <c r="T556" i="1"/>
  <c r="BP556" i="1"/>
  <c r="T412" i="1"/>
  <c r="Q412" i="1"/>
  <c r="R412" i="1" s="1"/>
  <c r="BP412" i="1"/>
  <c r="Q226" i="1"/>
  <c r="R226" i="1" s="1"/>
  <c r="T226" i="1"/>
  <c r="BP226" i="1"/>
  <c r="BP352" i="1"/>
  <c r="Q352" i="1"/>
  <c r="R352" i="1" s="1"/>
  <c r="T352" i="1"/>
  <c r="BP60" i="1"/>
  <c r="T60" i="1"/>
  <c r="Q60" i="1"/>
  <c r="R60" i="1" s="1"/>
  <c r="BP79" i="1"/>
  <c r="T79" i="1"/>
  <c r="Q79" i="1"/>
  <c r="R79" i="1" s="1"/>
  <c r="Q187" i="1"/>
  <c r="R187" i="1" s="1"/>
  <c r="BP187" i="1"/>
  <c r="T187" i="1"/>
  <c r="T319" i="1"/>
  <c r="BP319" i="1"/>
  <c r="Q319" i="1"/>
  <c r="R319" i="1" s="1"/>
  <c r="T373" i="1"/>
  <c r="BP373" i="1"/>
  <c r="Q373" i="1"/>
  <c r="R373" i="1" s="1"/>
  <c r="BP52" i="1"/>
  <c r="T52" i="1"/>
  <c r="Q52" i="1"/>
  <c r="R52" i="1" s="1"/>
  <c r="BP210" i="1"/>
  <c r="Q210" i="1"/>
  <c r="R210" i="1" s="1"/>
  <c r="T210" i="1"/>
  <c r="T270" i="1"/>
  <c r="BP270" i="1"/>
  <c r="Q270" i="1"/>
  <c r="R270" i="1" s="1"/>
  <c r="BP353" i="1"/>
  <c r="T353" i="1"/>
  <c r="Q353" i="1"/>
  <c r="R353" i="1" s="1"/>
  <c r="Q401" i="1"/>
  <c r="R401" i="1" s="1"/>
  <c r="T401" i="1"/>
  <c r="BP401" i="1"/>
  <c r="T423" i="1"/>
  <c r="Q423" i="1"/>
  <c r="R423" i="1" s="1"/>
  <c r="BP423" i="1"/>
  <c r="Q545" i="1"/>
  <c r="R545" i="1" s="1"/>
  <c r="T545" i="1"/>
  <c r="BP545" i="1"/>
  <c r="BP567" i="1"/>
  <c r="Q567" i="1"/>
  <c r="R567" i="1" s="1"/>
  <c r="T567" i="1"/>
  <c r="BP569" i="1"/>
  <c r="T569" i="1"/>
  <c r="Q569" i="1"/>
  <c r="R569" i="1" s="1"/>
  <c r="T404" i="1"/>
  <c r="Q404" i="1"/>
  <c r="R404" i="1" s="1"/>
  <c r="BP404" i="1"/>
  <c r="Q176" i="1" l="1"/>
  <c r="R176" i="1" s="1"/>
  <c r="BP176" i="1"/>
  <c r="BP180" i="1"/>
  <c r="T180" i="1"/>
  <c r="Q180" i="1"/>
  <c r="R180" i="1" s="1"/>
  <c r="J34" i="1" s="1"/>
  <c r="K301" i="1"/>
  <c r="L301" i="1" s="1"/>
  <c r="K303" i="1"/>
  <c r="L303" i="1" s="1"/>
  <c r="K299" i="1"/>
  <c r="L299" i="1" s="1"/>
  <c r="J32" i="1"/>
  <c r="E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</author>
  </authors>
  <commentList>
    <comment ref="N57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Actually 40 units, adjusted to make markup due to tax
</t>
        </r>
      </text>
    </comment>
    <comment ref="N57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David:</t>
        </r>
        <r>
          <rPr>
            <sz val="9"/>
            <color indexed="81"/>
            <rFont val="Tahoma"/>
            <family val="2"/>
          </rPr>
          <t xml:space="preserve">
Actually 40 units, adjusted to make markup due to tax</t>
        </r>
      </text>
    </comment>
  </commentList>
</comments>
</file>

<file path=xl/sharedStrings.xml><?xml version="1.0" encoding="utf-8"?>
<sst xmlns="http://schemas.openxmlformats.org/spreadsheetml/2006/main" count="6196" uniqueCount="1627">
  <si>
    <t>Crop</t>
  </si>
  <si>
    <t>Origin</t>
  </si>
  <si>
    <t>Volume</t>
  </si>
  <si>
    <t>Units</t>
  </si>
  <si>
    <t>Wholesale Price</t>
  </si>
  <si>
    <t>with mark-up</t>
  </si>
  <si>
    <t>x value of a point</t>
  </si>
  <si>
    <t>Calculated unit of sale</t>
  </si>
  <si>
    <t>Home delivery price</t>
  </si>
  <si>
    <t>Rounded unit of sale</t>
  </si>
  <si>
    <t>*+/- for Everdale</t>
  </si>
  <si>
    <t>*+/- per case</t>
  </si>
  <si>
    <t>Real unit of sale</t>
  </si>
  <si>
    <t>Crop specific adjustment factor</t>
  </si>
  <si>
    <t>Adjusted point worth</t>
  </si>
  <si>
    <t>Rounded adjusted point worth</t>
  </si>
  <si>
    <t>Actual +/- for Everdale</t>
  </si>
  <si>
    <t>Actual +/- per case</t>
  </si>
  <si>
    <t>Unit of Sale</t>
  </si>
  <si>
    <t>Point Value</t>
  </si>
  <si>
    <t>Harvest Share Closing inventory</t>
  </si>
  <si>
    <t>EV Total Amount Went Through Pick-up 1</t>
  </si>
  <si>
    <t>EV Total Amount Went Through Pick-up 2</t>
  </si>
  <si>
    <t>EV Total Amount Went Through Pick-up 3</t>
  </si>
  <si>
    <t>EV Total Amount Went Through Pick-up 4</t>
  </si>
  <si>
    <t>EV Total Amount Went Through Pick-up 5</t>
  </si>
  <si>
    <t>EV Total Amount Went Through Pick-up 6</t>
  </si>
  <si>
    <t>EV Total Amount Went Through Pick-up 7</t>
  </si>
  <si>
    <t>EV Total Amount Went Through Pick-up 8</t>
  </si>
  <si>
    <t>EV Total Amount Went Through Pick-up 9</t>
  </si>
  <si>
    <t>EV Total Went Through Pick-up 10</t>
  </si>
  <si>
    <t>EV Total Went Through Pick-up 11</t>
  </si>
  <si>
    <t>EV Total Went Through Pick-up 12</t>
  </si>
  <si>
    <t>EV Total Went Through Pick-up 13</t>
  </si>
  <si>
    <t>EV Total Went Through Pick-up 14</t>
  </si>
  <si>
    <t>EV Total Went Through Pick-up 15</t>
  </si>
  <si>
    <t>EV Total Went Through Pick-up 16</t>
  </si>
  <si>
    <t>EV Total Went Through Pick-up 17</t>
  </si>
  <si>
    <t>EV Total Went Through Pick-up 18</t>
  </si>
  <si>
    <t>EV Total Went Through Pick-up 19</t>
  </si>
  <si>
    <t>EV Total Went Through Pick-up 20</t>
  </si>
  <si>
    <t>EV Total Went Through Pick-up 21</t>
  </si>
  <si>
    <t>EV Total Went Through Pick-up 22</t>
  </si>
  <si>
    <t>EV Total Went Through Pick-up 23</t>
  </si>
  <si>
    <t>EV Total Went Through Pick-up 24</t>
  </si>
  <si>
    <t>EV Total Went Through Pick-up 25</t>
  </si>
  <si>
    <t>EV Total Went Through Pick-up 26</t>
  </si>
  <si>
    <t>EV Total Went Through Pick-up 27</t>
  </si>
  <si>
    <t>EV Total Went Through Pick-up 28</t>
  </si>
  <si>
    <t>EV Total Went Through Pick-up 29</t>
  </si>
  <si>
    <t>EV Total Went Through Pick-up 30</t>
  </si>
  <si>
    <t>EV Total Went Through Pick-up 31</t>
  </si>
  <si>
    <t>EV Total Went Through Pick-up 32</t>
  </si>
  <si>
    <t>EV Total Went Through Pick-up 33</t>
  </si>
  <si>
    <t>EV Total Went Through Pick-up 34</t>
  </si>
  <si>
    <t>EV Total Went Through Pick-up 35</t>
  </si>
  <si>
    <t>EV Total Went Through Pick-up 36</t>
  </si>
  <si>
    <t>EV Total Went Through Pick-up 37</t>
  </si>
  <si>
    <t>EV Total Went Through Pick-up 38</t>
  </si>
  <si>
    <t>EV Total Went Through Pick-up 39</t>
  </si>
  <si>
    <t>EV Total Went Through Pick-up 40</t>
  </si>
  <si>
    <t>EV Total Went Through Pick-up 41</t>
  </si>
  <si>
    <t>EV Total Went Through Pick-up 42</t>
  </si>
  <si>
    <t>EV Amount Needed For This Week</t>
  </si>
  <si>
    <t>Have For On-Farm Pick-Up</t>
  </si>
  <si>
    <t>CF Amount Needed</t>
  </si>
  <si>
    <t>Have for CF</t>
  </si>
  <si>
    <t>EV Point Value For Amount</t>
  </si>
  <si>
    <t>Amount to Harvest / Order for Hillsburgh</t>
  </si>
  <si>
    <t>WEEK NUMBER</t>
  </si>
  <si>
    <t>GROWN</t>
  </si>
  <si>
    <t>ORDERED</t>
  </si>
  <si>
    <t>IMPORTS</t>
  </si>
  <si>
    <t>OTHER</t>
  </si>
  <si>
    <t>eggs</t>
  </si>
  <si>
    <t>Everdale</t>
  </si>
  <si>
    <t>dozen</t>
  </si>
  <si>
    <t>1 cont.</t>
  </si>
  <si>
    <t>?</t>
  </si>
  <si>
    <t>NOT WEEKLY INVENTORY</t>
  </si>
  <si>
    <t>NO TAX</t>
  </si>
  <si>
    <t>apple BBQ sauce</t>
  </si>
  <si>
    <t>Landman Gardens</t>
  </si>
  <si>
    <t>250 mL</t>
  </si>
  <si>
    <t xml:space="preserve">SHIFTED </t>
  </si>
  <si>
    <t>hearty salsa</t>
  </si>
  <si>
    <t>500 mL</t>
  </si>
  <si>
    <t>TO</t>
  </si>
  <si>
    <t>jam, raspberry</t>
  </si>
  <si>
    <t xml:space="preserve">OTHER </t>
  </si>
  <si>
    <t>maple syrup, large</t>
  </si>
  <si>
    <t>Willow Creek</t>
  </si>
  <si>
    <t>TAB</t>
  </si>
  <si>
    <t>maple syrup, small</t>
  </si>
  <si>
    <t>pickles</t>
  </si>
  <si>
    <t>relish</t>
  </si>
  <si>
    <t>OTHER W TAX</t>
  </si>
  <si>
    <t>Value of a point</t>
  </si>
  <si>
    <t>Points Needed Per Week</t>
  </si>
  <si>
    <t>Points we have</t>
  </si>
  <si>
    <t># of members</t>
  </si>
  <si>
    <t>Valuation</t>
  </si>
  <si>
    <t>Sum of +/- for Everdale</t>
  </si>
  <si>
    <t>Hillsburgh</t>
  </si>
  <si>
    <t>Average of +/- for Everdale</t>
  </si>
  <si>
    <t>arugula</t>
  </si>
  <si>
    <t>bunch</t>
  </si>
  <si>
    <t>lbs</t>
  </si>
  <si>
    <t>4 oz</t>
  </si>
  <si>
    <t>arugula, GH</t>
  </si>
  <si>
    <t>1/4 lbs</t>
  </si>
  <si>
    <t>asian pear</t>
  </si>
  <si>
    <t>1/2 lbs</t>
  </si>
  <si>
    <t>asparagus</t>
  </si>
  <si>
    <t>basil</t>
  </si>
  <si>
    <t>basil, thai</t>
  </si>
  <si>
    <t>beans</t>
  </si>
  <si>
    <t>beet, greens</t>
  </si>
  <si>
    <t>5 oz</t>
  </si>
  <si>
    <t>beets, baby bunch</t>
  </si>
  <si>
    <t>beets, loose chioggia</t>
  </si>
  <si>
    <t>beets, loose gold</t>
  </si>
  <si>
    <t>beets, loose rainbow</t>
  </si>
  <si>
    <t>beets, loose red</t>
  </si>
  <si>
    <t>beets, loose white</t>
  </si>
  <si>
    <t>beets, rainbow</t>
  </si>
  <si>
    <t>beets, red</t>
  </si>
  <si>
    <t>beets, XL by root</t>
  </si>
  <si>
    <t>root</t>
  </si>
  <si>
    <t>bok choy</t>
  </si>
  <si>
    <t>bok choy, GH</t>
  </si>
  <si>
    <t>broccoli, florets</t>
  </si>
  <si>
    <t>cabbage, green</t>
  </si>
  <si>
    <t>cabbage, napa</t>
  </si>
  <si>
    <t>head</t>
  </si>
  <si>
    <t>callaloo</t>
  </si>
  <si>
    <t>carrots, loose baby</t>
  </si>
  <si>
    <t>carrots, loose orange</t>
  </si>
  <si>
    <t>carrots, loose purple</t>
  </si>
  <si>
    <t>carrots, loose rainbow</t>
  </si>
  <si>
    <t>carrots, loose red</t>
  </si>
  <si>
    <t>carrots, loose yellow</t>
  </si>
  <si>
    <t>carrots, orange</t>
  </si>
  <si>
    <t>37?</t>
  </si>
  <si>
    <t>carrots, rainbow</t>
  </si>
  <si>
    <t>carrots, seconds bagged</t>
  </si>
  <si>
    <t>3 lb bag</t>
  </si>
  <si>
    <t>bag</t>
  </si>
  <si>
    <t>celariac, loose</t>
  </si>
  <si>
    <t>1 lbs</t>
  </si>
  <si>
    <t>celeriac, bunched</t>
  </si>
  <si>
    <t>celery</t>
  </si>
  <si>
    <t>chard</t>
  </si>
  <si>
    <t>chard, baby GH</t>
  </si>
  <si>
    <t>chard, loose</t>
  </si>
  <si>
    <t>8 oz</t>
  </si>
  <si>
    <t>4 bags</t>
  </si>
  <si>
    <t>chives</t>
  </si>
  <si>
    <t>chufa</t>
  </si>
  <si>
    <t>cilantro</t>
  </si>
  <si>
    <t>cilantro, GH</t>
  </si>
  <si>
    <t>collards</t>
  </si>
  <si>
    <t>collards, baby</t>
  </si>
  <si>
    <t>collards, loose</t>
  </si>
  <si>
    <t>cucumber, english</t>
  </si>
  <si>
    <t>cucumber, field</t>
  </si>
  <si>
    <t>cucumber, GH</t>
  </si>
  <si>
    <t>15f?</t>
  </si>
  <si>
    <t>dill</t>
  </si>
  <si>
    <t>eggplant</t>
  </si>
  <si>
    <t>fennel</t>
  </si>
  <si>
    <t>gai lan</t>
  </si>
  <si>
    <t>garlic</t>
  </si>
  <si>
    <t>1 oz</t>
  </si>
  <si>
    <t>ginger</t>
  </si>
  <si>
    <t>gourds</t>
  </si>
  <si>
    <t>fruit</t>
  </si>
  <si>
    <t>green garlic, GH</t>
  </si>
  <si>
    <t>jerusalem artichoke</t>
  </si>
  <si>
    <t>kale, baby</t>
  </si>
  <si>
    <t>kale, baby GH</t>
  </si>
  <si>
    <t>kale, black</t>
  </si>
  <si>
    <t>kale, black loose</t>
  </si>
  <si>
    <t>kale, green</t>
  </si>
  <si>
    <t>10?</t>
  </si>
  <si>
    <t>kale, green GH</t>
  </si>
  <si>
    <t>kale, green loose</t>
  </si>
  <si>
    <t>kale, green loose GH</t>
  </si>
  <si>
    <t>kale, purple loose</t>
  </si>
  <si>
    <t>kale, red</t>
  </si>
  <si>
    <t>kale, red loose</t>
  </si>
  <si>
    <t>kohlrabi</t>
  </si>
  <si>
    <t>leeks</t>
  </si>
  <si>
    <t>leeks, loose</t>
  </si>
  <si>
    <t>lemon balm</t>
  </si>
  <si>
    <t>lettuce</t>
  </si>
  <si>
    <t>lettuce GH</t>
  </si>
  <si>
    <t>lettuce, romaine GH</t>
  </si>
  <si>
    <t>lovage</t>
  </si>
  <si>
    <t>melon, sugar baby</t>
  </si>
  <si>
    <t>microgreens</t>
  </si>
  <si>
    <t>2 oz</t>
  </si>
  <si>
    <t>mint</t>
  </si>
  <si>
    <t>onion, red loose</t>
  </si>
  <si>
    <t>few</t>
  </si>
  <si>
    <t>onion, shallot</t>
  </si>
  <si>
    <t>onion, white loose</t>
  </si>
  <si>
    <t>onion, yellow loose</t>
  </si>
  <si>
    <t>onions, green</t>
  </si>
  <si>
    <t>onions, green GH</t>
  </si>
  <si>
    <t>onions, red fresh</t>
  </si>
  <si>
    <t>onions, yellow fresh</t>
  </si>
  <si>
    <t>oregano</t>
  </si>
  <si>
    <t>parsley</t>
  </si>
  <si>
    <t>parsley root</t>
  </si>
  <si>
    <t>parsley root, loose</t>
  </si>
  <si>
    <t>parsnip, bunch</t>
  </si>
  <si>
    <t>bunh</t>
  </si>
  <si>
    <t>parsnip, loose</t>
  </si>
  <si>
    <t>peanuts</t>
  </si>
  <si>
    <t>1 bag</t>
  </si>
  <si>
    <t>3 bags</t>
  </si>
  <si>
    <t>peas</t>
  </si>
  <si>
    <t>peppers, green</t>
  </si>
  <si>
    <t>peppers, jalapeno</t>
  </si>
  <si>
    <t>peppers, mix</t>
  </si>
  <si>
    <t>potatoes, eva</t>
  </si>
  <si>
    <t>potatoes, huckleberry</t>
  </si>
  <si>
    <t>potatoes, red</t>
  </si>
  <si>
    <t>potatoes, russet</t>
  </si>
  <si>
    <t>everdale</t>
  </si>
  <si>
    <t>radicchio</t>
  </si>
  <si>
    <t>radish, black loose</t>
  </si>
  <si>
    <t>radish, daikon</t>
  </si>
  <si>
    <t>radish, daikon loose</t>
  </si>
  <si>
    <t>radish, easter egg</t>
  </si>
  <si>
    <t>radish, GH</t>
  </si>
  <si>
    <t>radish, green luobo</t>
  </si>
  <si>
    <t>radish, green luobo loose</t>
  </si>
  <si>
    <t>radish, KN bravo</t>
  </si>
  <si>
    <t>radish, KN bravo loose</t>
  </si>
  <si>
    <t>radish, loose</t>
  </si>
  <si>
    <t>half pint</t>
  </si>
  <si>
    <t>radish, spring</t>
  </si>
  <si>
    <t>radish, watermelon</t>
  </si>
  <si>
    <t>radish, watermelon loose</t>
  </si>
  <si>
    <t>rhubarb</t>
  </si>
  <si>
    <t>rutabaga</t>
  </si>
  <si>
    <t>sage</t>
  </si>
  <si>
    <t>salad mix</t>
  </si>
  <si>
    <t>salad mix, GH</t>
  </si>
  <si>
    <t>salad mix, specialty</t>
  </si>
  <si>
    <t>salad mix, specialty GH</t>
  </si>
  <si>
    <t>salsify</t>
  </si>
  <si>
    <t>sorrel</t>
  </si>
  <si>
    <t>3 oz</t>
  </si>
  <si>
    <t>spinach</t>
  </si>
  <si>
    <t>spinach, bunched</t>
  </si>
  <si>
    <t>spinach, GH</t>
  </si>
  <si>
    <t>62 bags</t>
  </si>
  <si>
    <t>squash acorn festival</t>
  </si>
  <si>
    <t>squash acorn mashed potato</t>
  </si>
  <si>
    <t>squash, acorn</t>
  </si>
  <si>
    <t>squash, black futsu</t>
  </si>
  <si>
    <t>squash, blue banana</t>
  </si>
  <si>
    <t>2 lbs</t>
  </si>
  <si>
    <t>squash, buttercup</t>
  </si>
  <si>
    <t>squash, butternut</t>
  </si>
  <si>
    <t>squash, butternut frozen</t>
  </si>
  <si>
    <t>1/2 lb package</t>
  </si>
  <si>
    <t>squash, delicata</t>
  </si>
  <si>
    <t>squash, hubbard</t>
  </si>
  <si>
    <t>squash, kabocha</t>
  </si>
  <si>
    <t>squash, long pie</t>
  </si>
  <si>
    <t>squash, musque</t>
  </si>
  <si>
    <t>squash, pie pumpkin</t>
  </si>
  <si>
    <t>squash, red kuri</t>
  </si>
  <si>
    <t>squash, spaghetti</t>
  </si>
  <si>
    <t>squash, summer</t>
  </si>
  <si>
    <t>squash, sweet dumpling</t>
  </si>
  <si>
    <t>tat soi</t>
  </si>
  <si>
    <t>tat soi, GH</t>
  </si>
  <si>
    <t>tomatoes</t>
  </si>
  <si>
    <t>tomatoes, cherry</t>
  </si>
  <si>
    <t>tomatoes, paste</t>
  </si>
  <si>
    <t>tulips GH</t>
  </si>
  <si>
    <t>stem</t>
  </si>
  <si>
    <t>turmeric</t>
  </si>
  <si>
    <t>1.5 oz</t>
  </si>
  <si>
    <t>turnip, hakurei bunch</t>
  </si>
  <si>
    <t>turnip, hakurei bunch GH</t>
  </si>
  <si>
    <t>turnip, hakurei loose</t>
  </si>
  <si>
    <t>turnip, purple top</t>
  </si>
  <si>
    <t>turnip, scarlet queen</t>
  </si>
  <si>
    <t>turnip, storage mix bunch</t>
  </si>
  <si>
    <t>turnip, storage mix loose</t>
  </si>
  <si>
    <t>z basil</t>
  </si>
  <si>
    <t>free choice</t>
  </si>
  <si>
    <t>z parsley</t>
  </si>
  <si>
    <t>za flowers</t>
  </si>
  <si>
    <t>bouquet</t>
  </si>
  <si>
    <t>PURCHASED</t>
  </si>
  <si>
    <t>apple, ambrosia</t>
  </si>
  <si>
    <t>BC</t>
  </si>
  <si>
    <t>count</t>
  </si>
  <si>
    <t>0.6c</t>
  </si>
  <si>
    <t>34f</t>
  </si>
  <si>
    <t>apple, jersey mac</t>
  </si>
  <si>
    <t>Pfennings</t>
  </si>
  <si>
    <t>apple, juicer mix</t>
  </si>
  <si>
    <t>1/2 bushel</t>
  </si>
  <si>
    <t>need 33</t>
  </si>
  <si>
    <t>0.8c</t>
  </si>
  <si>
    <t>0.5c</t>
  </si>
  <si>
    <t>13f</t>
  </si>
  <si>
    <t>bushel</t>
  </si>
  <si>
    <t>need 66</t>
  </si>
  <si>
    <t>0.25c</t>
  </si>
  <si>
    <t>apples, ambrosia</t>
  </si>
  <si>
    <t>apples, cortland</t>
  </si>
  <si>
    <t>Apple Creek</t>
  </si>
  <si>
    <t>Windswept</t>
  </si>
  <si>
    <t>apples, courtland</t>
  </si>
  <si>
    <t>Quebec</t>
  </si>
  <si>
    <t>need 101</t>
  </si>
  <si>
    <t>apples, empire</t>
  </si>
  <si>
    <t>bu</t>
  </si>
  <si>
    <t>need 80</t>
  </si>
  <si>
    <t>apples, ida red</t>
  </si>
  <si>
    <t>apples, liberty</t>
  </si>
  <si>
    <t>apples, mac</t>
  </si>
  <si>
    <t>3 fruit</t>
  </si>
  <si>
    <t>apples, northern spy</t>
  </si>
  <si>
    <t>apples, novamac</t>
  </si>
  <si>
    <t>apples, paula red</t>
  </si>
  <si>
    <t>apples, red free</t>
  </si>
  <si>
    <t>apples, royal gala</t>
  </si>
  <si>
    <t>need 102</t>
  </si>
  <si>
    <t>Ontario</t>
  </si>
  <si>
    <t>apples, russet</t>
  </si>
  <si>
    <t>apples, spartan</t>
  </si>
  <si>
    <t>need 108</t>
  </si>
  <si>
    <t>apples, spy</t>
  </si>
  <si>
    <t>Fiddlefoot</t>
  </si>
  <si>
    <t>4c</t>
  </si>
  <si>
    <t>3.5c</t>
  </si>
  <si>
    <t>Blackshire</t>
  </si>
  <si>
    <t>beans, dry beka</t>
  </si>
  <si>
    <t>beans, dry black</t>
  </si>
  <si>
    <t>beans, dry dutch</t>
  </si>
  <si>
    <t>beans, dry kenearly</t>
  </si>
  <si>
    <t>beans, dry kidney</t>
  </si>
  <si>
    <t>beans, dry navy</t>
  </si>
  <si>
    <t>beans, green</t>
  </si>
  <si>
    <t>Hope</t>
  </si>
  <si>
    <t>beans, yellow</t>
  </si>
  <si>
    <t>blueberries</t>
  </si>
  <si>
    <t>6 oz</t>
  </si>
  <si>
    <t>6 oz cont.</t>
  </si>
  <si>
    <t>Zephyr</t>
  </si>
  <si>
    <t>bok choy, baby</t>
  </si>
  <si>
    <t>1c</t>
  </si>
  <si>
    <t>1.5c</t>
  </si>
  <si>
    <t>1c+7#</t>
  </si>
  <si>
    <t>broccoli</t>
  </si>
  <si>
    <t>Ignatius</t>
  </si>
  <si>
    <t>1c+2</t>
  </si>
  <si>
    <t>1c+7</t>
  </si>
  <si>
    <t>1c+1</t>
  </si>
  <si>
    <t>broccoli crowns</t>
  </si>
  <si>
    <t>brussel sprouts</t>
  </si>
  <si>
    <t>1c+8#</t>
  </si>
  <si>
    <t>quarts</t>
  </si>
  <si>
    <t>1/4 quart</t>
  </si>
  <si>
    <t>1 head</t>
  </si>
  <si>
    <t>19#</t>
  </si>
  <si>
    <t>Zocalo</t>
  </si>
  <si>
    <t>cabbage, napa red</t>
  </si>
  <si>
    <t>cabbage, nappa</t>
  </si>
  <si>
    <t>cabbage, red</t>
  </si>
  <si>
    <t>cabbage, savoy</t>
  </si>
  <si>
    <t>3/4 lbs</t>
  </si>
  <si>
    <t>Cedar Down</t>
  </si>
  <si>
    <t>Crooked Cucumber</t>
  </si>
  <si>
    <t>2 bags?</t>
  </si>
  <si>
    <t>cauliflower</t>
  </si>
  <si>
    <t>1.25c</t>
  </si>
  <si>
    <t>cauliflower, purple</t>
  </si>
  <si>
    <t>0.75c</t>
  </si>
  <si>
    <t>cauliflower, romanesco</t>
  </si>
  <si>
    <t>celeriac</t>
  </si>
  <si>
    <t>corn</t>
  </si>
  <si>
    <t>Parkinson</t>
  </si>
  <si>
    <t>cobs</t>
  </si>
  <si>
    <t>2 cobs</t>
  </si>
  <si>
    <t>15d</t>
  </si>
  <si>
    <t>17d</t>
  </si>
  <si>
    <t>9d</t>
  </si>
  <si>
    <t>8d</t>
  </si>
  <si>
    <t>10d</t>
  </si>
  <si>
    <t>3.5d</t>
  </si>
  <si>
    <t>cranberries</t>
  </si>
  <si>
    <t>227g</t>
  </si>
  <si>
    <t>cranberries, dried</t>
  </si>
  <si>
    <t>New Brunswick</t>
  </si>
  <si>
    <t>100g</t>
  </si>
  <si>
    <t>3c</t>
  </si>
  <si>
    <t>2c</t>
  </si>
  <si>
    <t>1c+3</t>
  </si>
  <si>
    <t>2c+4</t>
  </si>
  <si>
    <t>2.75c</t>
  </si>
  <si>
    <t>4.5c</t>
  </si>
  <si>
    <t>10f</t>
  </si>
  <si>
    <t>currants, black</t>
  </si>
  <si>
    <t>1/2 pints</t>
  </si>
  <si>
    <t>eggplant, mix</t>
  </si>
  <si>
    <t>fiddleheads, quebec</t>
  </si>
  <si>
    <t>Fair Fields</t>
  </si>
  <si>
    <t>Whole Village</t>
  </si>
  <si>
    <t>Whole Circle</t>
  </si>
  <si>
    <t>garlic scapes, bunch</t>
  </si>
  <si>
    <t>garlic scapes, loose</t>
  </si>
  <si>
    <t>garlic, green</t>
  </si>
  <si>
    <t>grapes</t>
  </si>
  <si>
    <t>2L</t>
  </si>
  <si>
    <t>1/4 basket</t>
  </si>
  <si>
    <t>Nature's Way</t>
  </si>
  <si>
    <t>Feast of Fields</t>
  </si>
  <si>
    <t>1.5 L</t>
  </si>
  <si>
    <t>1/2 basket</t>
  </si>
  <si>
    <t>grapes, green</t>
  </si>
  <si>
    <t>1 L</t>
  </si>
  <si>
    <t>1/2 L</t>
  </si>
  <si>
    <t>4p</t>
  </si>
  <si>
    <t>ground cherry</t>
  </si>
  <si>
    <t>pint</t>
  </si>
  <si>
    <t>11p</t>
  </si>
  <si>
    <t>horseradish</t>
  </si>
  <si>
    <t>kohlrabi, green</t>
  </si>
  <si>
    <t>leeks, bunched</t>
  </si>
  <si>
    <t>leeks, wild</t>
  </si>
  <si>
    <t>lentils</t>
  </si>
  <si>
    <t>Lau-Tea-Da</t>
  </si>
  <si>
    <t>lettuce, green</t>
  </si>
  <si>
    <t>lettuce, red</t>
  </si>
  <si>
    <t>lettuce, romaine</t>
  </si>
  <si>
    <t>lettuce, spring mix</t>
  </si>
  <si>
    <t>Lovin' Life</t>
  </si>
  <si>
    <t>melon, cantaloupe</t>
  </si>
  <si>
    <t>fruit (52)</t>
  </si>
  <si>
    <t>5f</t>
  </si>
  <si>
    <t>2f</t>
  </si>
  <si>
    <t>melon, galia</t>
  </si>
  <si>
    <t>melon, honeydew</t>
  </si>
  <si>
    <t>melon, mini red water</t>
  </si>
  <si>
    <t>fruit (69)</t>
  </si>
  <si>
    <t>7f</t>
  </si>
  <si>
    <t>1f</t>
  </si>
  <si>
    <t>melon, mini sugarbaby</t>
  </si>
  <si>
    <t>fruit (48)</t>
  </si>
  <si>
    <t>melon, yellow water</t>
  </si>
  <si>
    <t>fruit (46)</t>
  </si>
  <si>
    <t>microgreen, radish</t>
  </si>
  <si>
    <t>Farmstead Fresh</t>
  </si>
  <si>
    <t>100 g bag</t>
  </si>
  <si>
    <t>microgreens, beet</t>
  </si>
  <si>
    <t>Slegers</t>
  </si>
  <si>
    <t>unit</t>
  </si>
  <si>
    <t>microgreens, broccoli</t>
  </si>
  <si>
    <t>microgreens, peashoots</t>
  </si>
  <si>
    <t>microgreens, sunflower</t>
  </si>
  <si>
    <t>mushrooms, button</t>
  </si>
  <si>
    <t>Highline</t>
  </si>
  <si>
    <t>1.75c</t>
  </si>
  <si>
    <t>3p</t>
  </si>
  <si>
    <t>mushrooms, crimini</t>
  </si>
  <si>
    <t>2.5c</t>
  </si>
  <si>
    <t>3.25c</t>
  </si>
  <si>
    <t>3.75c</t>
  </si>
  <si>
    <t>8p</t>
  </si>
  <si>
    <t>4.8c</t>
  </si>
  <si>
    <t>14p</t>
  </si>
  <si>
    <t>4c+3p</t>
  </si>
  <si>
    <t>3c+7p</t>
  </si>
  <si>
    <t>3c+4p</t>
  </si>
  <si>
    <t>20p</t>
  </si>
  <si>
    <t>2.25c</t>
  </si>
  <si>
    <t>2c+8p</t>
  </si>
  <si>
    <t>3c+2p</t>
  </si>
  <si>
    <t>4c+2p</t>
  </si>
  <si>
    <t>mushrooms, portabello</t>
  </si>
  <si>
    <t>need 43</t>
  </si>
  <si>
    <t>0.4c</t>
  </si>
  <si>
    <t>1.8c</t>
  </si>
  <si>
    <t>mushrooms, shiitake</t>
  </si>
  <si>
    <t>Weth</t>
  </si>
  <si>
    <t>1c+6p</t>
  </si>
  <si>
    <t>9p</t>
  </si>
  <si>
    <t>2c+3p</t>
  </si>
  <si>
    <t>3c?</t>
  </si>
  <si>
    <t>1.3c</t>
  </si>
  <si>
    <t>5p</t>
  </si>
  <si>
    <t>6p</t>
  </si>
  <si>
    <t>1.6c</t>
  </si>
  <si>
    <t>1c+10p</t>
  </si>
  <si>
    <t>16p</t>
  </si>
  <si>
    <t>1c+2p</t>
  </si>
  <si>
    <t>1c+5p</t>
  </si>
  <si>
    <t>1c+1p</t>
  </si>
  <si>
    <t>1c+3p</t>
  </si>
  <si>
    <t>onion, fresh bunch</t>
  </si>
  <si>
    <t>onion, red fresh</t>
  </si>
  <si>
    <t>bulb</t>
  </si>
  <si>
    <t>onion, white</t>
  </si>
  <si>
    <t>onion, white fresh</t>
  </si>
  <si>
    <t>onion, yellow fresh</t>
  </si>
  <si>
    <t>1c+8</t>
  </si>
  <si>
    <t>onions, red</t>
  </si>
  <si>
    <t>Manitoba</t>
  </si>
  <si>
    <t>onions, shallots</t>
  </si>
  <si>
    <t>onions, shallots red</t>
  </si>
  <si>
    <t>onions, yellow</t>
  </si>
  <si>
    <t>parsnip</t>
  </si>
  <si>
    <t>peaches</t>
  </si>
  <si>
    <t>baskets</t>
  </si>
  <si>
    <t>Niagara Lavender</t>
  </si>
  <si>
    <t>3L baskets</t>
  </si>
  <si>
    <t>pears, asian</t>
  </si>
  <si>
    <t>few?</t>
  </si>
  <si>
    <t>none?</t>
  </si>
  <si>
    <t>pears, summercrisp</t>
  </si>
  <si>
    <t>peas, shelling</t>
  </si>
  <si>
    <t>peas, snap</t>
  </si>
  <si>
    <t>peas, snow</t>
  </si>
  <si>
    <t>need 40</t>
  </si>
  <si>
    <t>peppers, green mix</t>
  </si>
  <si>
    <t>need 59</t>
  </si>
  <si>
    <t>peppers, orange</t>
  </si>
  <si>
    <t>need 48</t>
  </si>
  <si>
    <t>peppers, purple</t>
  </si>
  <si>
    <t>peppers, red</t>
  </si>
  <si>
    <t>14f</t>
  </si>
  <si>
    <t>1c+2#</t>
  </si>
  <si>
    <t>peppers, yellow</t>
  </si>
  <si>
    <t>need 38</t>
  </si>
  <si>
    <t>popcorn</t>
  </si>
  <si>
    <t>Natures Way</t>
  </si>
  <si>
    <t>potatoes, all blue</t>
  </si>
  <si>
    <t>potatoes, amarosa fingerling</t>
  </si>
  <si>
    <t>potatoes, blue</t>
  </si>
  <si>
    <t>1.5 lbs</t>
  </si>
  <si>
    <t>potatoes, blue fingerling</t>
  </si>
  <si>
    <t>potatoes, dakota pearl</t>
  </si>
  <si>
    <t>potatoes, estima</t>
  </si>
  <si>
    <t>potatoes, french fingerling</t>
  </si>
  <si>
    <t>potatoes, gold rush</t>
  </si>
  <si>
    <t>potatoes, purple berry gold</t>
  </si>
  <si>
    <t>pints</t>
  </si>
  <si>
    <t>potatoes, red cheiftain</t>
  </si>
  <si>
    <t>potatoes, red new</t>
  </si>
  <si>
    <t>0?</t>
  </si>
  <si>
    <t>50#?</t>
  </si>
  <si>
    <t xml:space="preserve">lbs </t>
  </si>
  <si>
    <t>potatoes, sweet</t>
  </si>
  <si>
    <t>Round Plains</t>
  </si>
  <si>
    <t>potatoes, sweet purple</t>
  </si>
  <si>
    <t>potatoes, white</t>
  </si>
  <si>
    <t>potatoes, white new</t>
  </si>
  <si>
    <t>2c+6#</t>
  </si>
  <si>
    <t>potatoes, yellow</t>
  </si>
  <si>
    <t>potatoes, yellow fingerling</t>
  </si>
  <si>
    <t>potatoes, yellow new</t>
  </si>
  <si>
    <t>potatoes, yukon gold</t>
  </si>
  <si>
    <t>radish</t>
  </si>
  <si>
    <t>radish, black</t>
  </si>
  <si>
    <t>raspberries</t>
  </si>
  <si>
    <t>Nature's Way Fruit</t>
  </si>
  <si>
    <t>shallots</t>
  </si>
  <si>
    <t>1c+5</t>
  </si>
  <si>
    <t>need 54</t>
  </si>
  <si>
    <t>squash, butterkin</t>
  </si>
  <si>
    <t>need 56</t>
  </si>
  <si>
    <t>squash, hubbard blue</t>
  </si>
  <si>
    <t>squash, kabocha green</t>
  </si>
  <si>
    <t>squash, kabocha orange</t>
  </si>
  <si>
    <t>need 50</t>
  </si>
  <si>
    <t>squash, red kuri large</t>
  </si>
  <si>
    <t>squash, red kuri small</t>
  </si>
  <si>
    <t>need 63</t>
  </si>
  <si>
    <t>11f</t>
  </si>
  <si>
    <t>4f</t>
  </si>
  <si>
    <t>3f</t>
  </si>
  <si>
    <t>strawberries</t>
  </si>
  <si>
    <t>tomatillos</t>
  </si>
  <si>
    <t>tomato, HH</t>
  </si>
  <si>
    <t>0.9c</t>
  </si>
  <si>
    <t>1c+3f</t>
  </si>
  <si>
    <t>1.9c</t>
  </si>
  <si>
    <t>tomato, roma</t>
  </si>
  <si>
    <t>1c+11#</t>
  </si>
  <si>
    <t>1c+4#</t>
  </si>
  <si>
    <t>tomato, vine</t>
  </si>
  <si>
    <t>0.1c</t>
  </si>
  <si>
    <t>Washington</t>
  </si>
  <si>
    <t>0.75c?</t>
  </si>
  <si>
    <t>apples, pink lady</t>
  </si>
  <si>
    <t>Argentina</t>
  </si>
  <si>
    <t>44 fruit</t>
  </si>
  <si>
    <t>20?</t>
  </si>
  <si>
    <t>0.7c</t>
  </si>
  <si>
    <t>15#</t>
  </si>
  <si>
    <t>avocado</t>
  </si>
  <si>
    <t>Mexico</t>
  </si>
  <si>
    <t>49 fruit</t>
  </si>
  <si>
    <t>20f</t>
  </si>
  <si>
    <t>35f</t>
  </si>
  <si>
    <t>8f</t>
  </si>
  <si>
    <t>1c+4f</t>
  </si>
  <si>
    <t>1c+16</t>
  </si>
  <si>
    <t>33f</t>
  </si>
  <si>
    <t>15f</t>
  </si>
  <si>
    <t>16f</t>
  </si>
  <si>
    <t>12f</t>
  </si>
  <si>
    <t>1c+1f</t>
  </si>
  <si>
    <t>1c+5f</t>
  </si>
  <si>
    <t>bananas</t>
  </si>
  <si>
    <t>Ecuador/Peru</t>
  </si>
  <si>
    <t>1c+5#</t>
  </si>
  <si>
    <t>cont.</t>
  </si>
  <si>
    <t>California</t>
  </si>
  <si>
    <t>1c+11</t>
  </si>
  <si>
    <t>22bu</t>
  </si>
  <si>
    <t>California/Mexico</t>
  </si>
  <si>
    <t>20#</t>
  </si>
  <si>
    <t xml:space="preserve">head </t>
  </si>
  <si>
    <t>3h</t>
  </si>
  <si>
    <t>12 bu</t>
  </si>
  <si>
    <t>19f</t>
  </si>
  <si>
    <t>5?</t>
  </si>
  <si>
    <t>Puerto Rico</t>
  </si>
  <si>
    <t>grapefruit</t>
  </si>
  <si>
    <t>kiwi</t>
  </si>
  <si>
    <t>Italy</t>
  </si>
  <si>
    <t>lb</t>
  </si>
  <si>
    <t>lemons</t>
  </si>
  <si>
    <t>40f</t>
  </si>
  <si>
    <t>few #</t>
  </si>
  <si>
    <t>South America</t>
  </si>
  <si>
    <t>~0.3c?</t>
  </si>
  <si>
    <t>lettuce, green leaf</t>
  </si>
  <si>
    <t>lettuce, iceberg</t>
  </si>
  <si>
    <t>limes</t>
  </si>
  <si>
    <t>melon, canteloupe</t>
  </si>
  <si>
    <t>onion, green</t>
  </si>
  <si>
    <t>34 bu</t>
  </si>
  <si>
    <t>onion, red</t>
  </si>
  <si>
    <t>onion, yellow</t>
  </si>
  <si>
    <t>oranges, valencia</t>
  </si>
  <si>
    <t>2 fruit</t>
  </si>
  <si>
    <t>25 fruit</t>
  </si>
  <si>
    <t>30?</t>
  </si>
  <si>
    <t>30f</t>
  </si>
  <si>
    <t>0.5c?</t>
  </si>
  <si>
    <t>0.3c</t>
  </si>
  <si>
    <t>pears, anjou</t>
  </si>
  <si>
    <t>1 fruit</t>
  </si>
  <si>
    <t>0.7c?</t>
  </si>
  <si>
    <t>4#</t>
  </si>
  <si>
    <t>1c+3#</t>
  </si>
  <si>
    <t>1c+14#</t>
  </si>
  <si>
    <t>pears, bartlett</t>
  </si>
  <si>
    <t>w above</t>
  </si>
  <si>
    <t>pepper, orange</t>
  </si>
  <si>
    <t>New England</t>
  </si>
  <si>
    <t>pepper, red</t>
  </si>
  <si>
    <t>Holland</t>
  </si>
  <si>
    <t xml:space="preserve">peppers, green </t>
  </si>
  <si>
    <t>14# o, 8# p</t>
  </si>
  <si>
    <t>7# o, 23# p</t>
  </si>
  <si>
    <t>27# o, 8# p</t>
  </si>
  <si>
    <t>3#</t>
  </si>
  <si>
    <t>summer squash</t>
  </si>
  <si>
    <t>tomatoes, HH</t>
  </si>
  <si>
    <t>tomatoes, roma</t>
  </si>
  <si>
    <t>tomatoes, vine</t>
  </si>
  <si>
    <t>bread</t>
  </si>
  <si>
    <t>Bread Bandit</t>
  </si>
  <si>
    <t>loaf</t>
  </si>
  <si>
    <t>bread, frozen</t>
  </si>
  <si>
    <t>eggs, pullet</t>
  </si>
  <si>
    <t>pickled beans</t>
  </si>
  <si>
    <t>pickled patty pan</t>
  </si>
  <si>
    <t>OTHER NOT WEEKLY</t>
  </si>
  <si>
    <t>apple butter, large</t>
  </si>
  <si>
    <t>500 mL jar</t>
  </si>
  <si>
    <t>apple butter, small</t>
  </si>
  <si>
    <t>250 mL jar</t>
  </si>
  <si>
    <t>apple sauce</t>
  </si>
  <si>
    <t>1L jar</t>
  </si>
  <si>
    <t>chili sauce</t>
  </si>
  <si>
    <t>coffee</t>
  </si>
  <si>
    <t>Chocosol</t>
  </si>
  <si>
    <t>cucumber relish, large</t>
  </si>
  <si>
    <t>cucumber relish, small</t>
  </si>
  <si>
    <t>dilly carrots</t>
  </si>
  <si>
    <t>granola</t>
  </si>
  <si>
    <t>Truly Baked</t>
  </si>
  <si>
    <t>honey, large</t>
  </si>
  <si>
    <t>Tuckamore</t>
  </si>
  <si>
    <t>1 kg</t>
  </si>
  <si>
    <t>honey, small</t>
  </si>
  <si>
    <t>500g</t>
  </si>
  <si>
    <t>500 g</t>
  </si>
  <si>
    <t>jam, mixed berry</t>
  </si>
  <si>
    <t>Crofters</t>
  </si>
  <si>
    <t>383g jar</t>
  </si>
  <si>
    <t>235g jar</t>
  </si>
  <si>
    <t>jam, strawberry</t>
  </si>
  <si>
    <t>lovage, dried</t>
  </si>
  <si>
    <t>10 g</t>
  </si>
  <si>
    <t>10 g bag</t>
  </si>
  <si>
    <t>mild salsa</t>
  </si>
  <si>
    <t>pickled beets, lrg</t>
  </si>
  <si>
    <t>pickled beets, small</t>
  </si>
  <si>
    <t>pickled radish</t>
  </si>
  <si>
    <t>raspberry jam</t>
  </si>
  <si>
    <t>salsa, medium</t>
  </si>
  <si>
    <t>Banditos</t>
  </si>
  <si>
    <t>454g jar</t>
  </si>
  <si>
    <t>strawberry jam</t>
  </si>
  <si>
    <t>strawberry rhubarb jam</t>
  </si>
  <si>
    <t>sweet sliced dill pickles</t>
  </si>
  <si>
    <t>tomato apple chutney</t>
  </si>
  <si>
    <t>tomatoes, diced</t>
  </si>
  <si>
    <t>ONFC</t>
  </si>
  <si>
    <t>796mL can</t>
  </si>
  <si>
    <t>tomatoes, whole</t>
  </si>
  <si>
    <t>zucchini relish</t>
  </si>
  <si>
    <t>zuchini salsa</t>
  </si>
  <si>
    <t>chips, BBQ</t>
  </si>
  <si>
    <t>Covered Bridge</t>
  </si>
  <si>
    <t>36g bags</t>
  </si>
  <si>
    <t>36g bag</t>
  </si>
  <si>
    <t>chips, salt and vinegar</t>
  </si>
  <si>
    <t>chips, sea salt</t>
  </si>
  <si>
    <t>36 g bags</t>
  </si>
  <si>
    <t>chips, sour cream and onion</t>
  </si>
  <si>
    <t>chocolate, almond</t>
  </si>
  <si>
    <t>Camino</t>
  </si>
  <si>
    <t>100g bars</t>
  </si>
  <si>
    <t>100g bar</t>
  </si>
  <si>
    <t>chocolate, dark</t>
  </si>
  <si>
    <t>Mahem</t>
  </si>
  <si>
    <t>bars</t>
  </si>
  <si>
    <t>bar</t>
  </si>
  <si>
    <t>chocolate, milk</t>
  </si>
  <si>
    <t>dog treats</t>
  </si>
  <si>
    <t>Sophii's Choice</t>
  </si>
  <si>
    <t>granola bars, chocolate chip</t>
  </si>
  <si>
    <t>Made Good</t>
  </si>
  <si>
    <t>24g bars</t>
  </si>
  <si>
    <t>24g bar</t>
  </si>
  <si>
    <t>granola bars, sweet and salty</t>
  </si>
  <si>
    <t>Honeybar</t>
  </si>
  <si>
    <t>40g bars</t>
  </si>
  <si>
    <t>40g bar</t>
  </si>
  <si>
    <t>granola bars, trail mix</t>
  </si>
  <si>
    <t>juice, apple &amp; cranberry</t>
  </si>
  <si>
    <t>Black River</t>
  </si>
  <si>
    <t>300mL bottle</t>
  </si>
  <si>
    <t>300mL bottl</t>
  </si>
  <si>
    <t>juice, apple &amp; raspberry</t>
  </si>
  <si>
    <t>juice, orange</t>
  </si>
  <si>
    <t>juice, pear</t>
  </si>
  <si>
    <t>juice, sweet apple cider</t>
  </si>
  <si>
    <t>kombucha, blueberry maple black tea</t>
  </si>
  <si>
    <t>RISE</t>
  </si>
  <si>
    <t>414mL bottle</t>
  </si>
  <si>
    <t>414mL bottl</t>
  </si>
  <si>
    <t>kombucha, ginger/white tea</t>
  </si>
  <si>
    <t>kombucha, hibiscus rosehips</t>
  </si>
  <si>
    <t>kombucha, rose schizandra green tea</t>
  </si>
  <si>
    <t>Product</t>
  </si>
  <si>
    <t>Sticker Price</t>
  </si>
  <si>
    <t>Staff Price</t>
  </si>
  <si>
    <t>Starting Inventory</t>
  </si>
  <si>
    <t>Closing Inventory</t>
  </si>
  <si>
    <t>Back Room Inventory/Notes</t>
  </si>
  <si>
    <t>EV Total Went Through Pick-up 12 - DONE</t>
  </si>
  <si>
    <t>EV Total Went Through Pick-up 15 DONE</t>
  </si>
  <si>
    <t>EV Total Went Through Pick-up 19 DONE</t>
  </si>
  <si>
    <t>EV Total Went Through Pick-up 25 DONE</t>
  </si>
  <si>
    <t>EV Total Went Through Pick-up 33 DONE</t>
  </si>
  <si>
    <t>EV Total Went Through Pick-up 39 DONE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</si>
  <si>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</si>
  <si>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</si>
  <si>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</si>
  <si>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</si>
  <si>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</si>
  <si>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</si>
  <si>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</si>
  <si>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</si>
  <si>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</si>
  <si>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</si>
  <si>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</si>
  <si>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</si>
  <si>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</si>
  <si>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</si>
  <si>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</si>
  <si>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</si>
  <si>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</si>
  <si>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</si>
  <si>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</si>
  <si>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</si>
  <si>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</si>
  <si>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</si>
  <si>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</si>
  <si>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</si>
  <si>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</si>
  <si>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</si>
  <si>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</si>
  <si>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</si>
  <si>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</si>
  <si>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</si>
  <si>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</si>
  <si>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</si>
  <si>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</si>
  <si>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</si>
  <si>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</si>
  <si>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</si>
  <si>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</si>
  <si>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</si>
  <si>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</si>
  <si>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</si>
  <si>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</si>
  <si>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</si>
  <si>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</si>
  <si>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</si>
  <si>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</si>
  <si>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</si>
  <si>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</si>
  <si>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</si>
  <si>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</si>
  <si>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</si>
  <si>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</si>
  <si>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</si>
  <si>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</si>
  <si>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</si>
  <si>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SHELF</t>
  </si>
  <si>
    <t>BBQ sauce, spicy peach</t>
  </si>
  <si>
    <t>Polestar</t>
  </si>
  <si>
    <t>Planet Bean</t>
  </si>
  <si>
    <t>0.75 lbs</t>
  </si>
  <si>
    <t>jam, strawberry rhubarb</t>
  </si>
  <si>
    <t>pickles, dill</t>
  </si>
  <si>
    <t>red pepper jelly</t>
  </si>
  <si>
    <t>relish, corn</t>
  </si>
  <si>
    <t>pickles, moms</t>
  </si>
  <si>
    <t>FRIDGE</t>
  </si>
  <si>
    <t>butter, salted</t>
  </si>
  <si>
    <t>L'Ancetre</t>
  </si>
  <si>
    <t>250g</t>
  </si>
  <si>
    <t>DA bought all remaining butter</t>
  </si>
  <si>
    <t>butter, unsalted</t>
  </si>
  <si>
    <t>cheese curds</t>
  </si>
  <si>
    <t>200g</t>
  </si>
  <si>
    <t>cheese, feta block</t>
  </si>
  <si>
    <t>150g</t>
  </si>
  <si>
    <t>2 expired</t>
  </si>
  <si>
    <t>cheese, mozzarella</t>
  </si>
  <si>
    <t>325g</t>
  </si>
  <si>
    <t>cheese, old cheddar</t>
  </si>
  <si>
    <t>cheese, parmesan</t>
  </si>
  <si>
    <t>kombucha, original</t>
  </si>
  <si>
    <t>Tonica</t>
  </si>
  <si>
    <t>355 mL</t>
  </si>
  <si>
    <t>kombucha, turmeric</t>
  </si>
  <si>
    <t>kombucha, blueberry</t>
  </si>
  <si>
    <t>kombucha, ginger</t>
  </si>
  <si>
    <t>kombucha, green tea</t>
  </si>
  <si>
    <t>1 small souper heros sold @ $5</t>
  </si>
  <si>
    <t>FREEZER</t>
  </si>
  <si>
    <t>pork sausage box</t>
  </si>
  <si>
    <t>Meeting Place</t>
  </si>
  <si>
    <t>95-103</t>
  </si>
  <si>
    <t>REMOVED - JH bought box at 50% off, $51.50</t>
  </si>
  <si>
    <t>Jon bought last remaining two at 50% off</t>
  </si>
  <si>
    <t>lamb bones</t>
  </si>
  <si>
    <t>Mockingbird</t>
  </si>
  <si>
    <t>lamb sausage</t>
  </si>
  <si>
    <t>meat pie, autumn</t>
  </si>
  <si>
    <t>5 inch pie</t>
  </si>
  <si>
    <t>sausage, regular</t>
  </si>
  <si>
    <t>package</t>
  </si>
  <si>
    <t>riblets</t>
  </si>
  <si>
    <t>sausage, garlic</t>
  </si>
  <si>
    <t>bacon</t>
  </si>
  <si>
    <t>pork chops</t>
  </si>
  <si>
    <t>ham</t>
  </si>
  <si>
    <t>JW bought $20 ham</t>
  </si>
  <si>
    <t>SWAG</t>
  </si>
  <si>
    <t>brown know your farmer</t>
  </si>
  <si>
    <t>1 XSM</t>
  </si>
  <si>
    <t>carrot stock shirt</t>
  </si>
  <si>
    <t>3 XSM, 5 SM, 9 M, 10 L, 3 XL</t>
  </si>
  <si>
    <t>everdale badge</t>
  </si>
  <si>
    <t>green know your farmer</t>
  </si>
  <si>
    <t>4 XSM</t>
  </si>
  <si>
    <t>1 XS</t>
  </si>
  <si>
    <t>know your roots</t>
  </si>
  <si>
    <t>3 XXL, 15 XL, 12 L, 23 M, 1 SM</t>
  </si>
  <si>
    <t>1M</t>
  </si>
  <si>
    <t>1XL</t>
  </si>
  <si>
    <t>red shirt</t>
  </si>
  <si>
    <t>1 SM</t>
  </si>
  <si>
    <t>toque</t>
  </si>
  <si>
    <t>tractor badge</t>
  </si>
  <si>
    <t>trucker hat</t>
  </si>
  <si>
    <t>NOT CURRENTLY STOCKED</t>
  </si>
  <si>
    <t>cheese, chevre</t>
  </si>
  <si>
    <t>Rivers Edge Goat Dairy</t>
  </si>
  <si>
    <t>cheese, feta</t>
  </si>
  <si>
    <t>190g</t>
  </si>
  <si>
    <t>cheese, goat</t>
  </si>
  <si>
    <t>125g</t>
  </si>
  <si>
    <t>hummus</t>
  </si>
  <si>
    <t>Fontaine Sante</t>
  </si>
  <si>
    <t>260g</t>
  </si>
  <si>
    <t>salsa, hearty</t>
  </si>
  <si>
    <t>yougurt, plain</t>
  </si>
  <si>
    <t>Saugeen Country Dairy</t>
  </si>
  <si>
    <t>Pinehedge</t>
  </si>
  <si>
    <t>6 expired</t>
  </si>
  <si>
    <t>PRICE</t>
  </si>
  <si>
    <t>May 7 - May 21</t>
  </si>
  <si>
    <t>pork sausage pack</t>
  </si>
  <si>
    <t>Unit</t>
  </si>
  <si>
    <t>Starting inventory and additions</t>
  </si>
  <si>
    <t>Starting Inventory and additions2</t>
  </si>
  <si>
    <t>EV Total Amount Went Through Pick-up 63</t>
  </si>
  <si>
    <t>EV Total Amount Went Through Pick-up 74</t>
  </si>
  <si>
    <t>EV Total Amount Went Through Pick-up 85</t>
  </si>
  <si>
    <t>EV Total Amount Went Through Pick-up 96</t>
  </si>
  <si>
    <t>EV Total Went Through Pick-up 107</t>
  </si>
  <si>
    <t>EV Total Went Through Pick-up 118</t>
  </si>
  <si>
    <t>EV Total Went Through Pick-up 129</t>
  </si>
  <si>
    <t>EV Total Went Through Pick-up 1310</t>
  </si>
  <si>
    <t>EV Total Went Through Pick-up 1411</t>
  </si>
  <si>
    <t>EV Total Went Through Pick-up 1512</t>
  </si>
  <si>
    <t>EV Total Went Through Pick-up 1613</t>
  </si>
  <si>
    <t>EV Total Went Through Pick-up 1714</t>
  </si>
  <si>
    <t>EV Total Went Through Pick-up 1815</t>
  </si>
  <si>
    <t>EV Total Went Through Pick-up 1916</t>
  </si>
  <si>
    <t>EV Total Went Through Pick-up 2017</t>
  </si>
  <si>
    <t>EV Total Went Through Pick-up 2118</t>
  </si>
  <si>
    <t>EV Total Went Through Pick-up 2219</t>
  </si>
  <si>
    <t>EV Total Went Through Pick-up 2320</t>
  </si>
  <si>
    <t>EV Total Went Through Pick-up 2421</t>
  </si>
  <si>
    <t>EV Total Went Through Pick-up 2522</t>
  </si>
  <si>
    <t>EV Total Went Through Pick-up 2623</t>
  </si>
  <si>
    <t>EV Total Went Through Pick-up 2724</t>
  </si>
  <si>
    <t>EV Total Went Through Pick-up 2825</t>
  </si>
  <si>
    <t>EV Total Went Through Pick-up 2926</t>
  </si>
  <si>
    <t>EV Total Went Through Pick-up 3027</t>
  </si>
  <si>
    <t>EV Total Went Through Pick-up 3128</t>
  </si>
  <si>
    <t>EV Total Went Through Pick-up 3229</t>
  </si>
  <si>
    <t>EV Total Went Through Pick-up 3330</t>
  </si>
  <si>
    <t>EV Total Went Through Pick-up 3431</t>
  </si>
  <si>
    <t>EV Total Went Through Pick-up 3532</t>
  </si>
  <si>
    <t>EV Total Went Through Pick-up 3633</t>
  </si>
  <si>
    <t>EV Total Went Through Pick-up 3734</t>
  </si>
  <si>
    <t>EV Total Went Through Pick-up 3835</t>
  </si>
  <si>
    <t>EV Amount Needed For This Week36</t>
  </si>
  <si>
    <t>CF Amount Needed37</t>
  </si>
  <si>
    <t>Have for CF38</t>
  </si>
  <si>
    <t>Annex Point Value For Amount</t>
  </si>
  <si>
    <t>EV Point Value For Amount39</t>
  </si>
  <si>
    <t>CF Point Value for Amount</t>
  </si>
  <si>
    <t>TOTAL POINT VALUE</t>
  </si>
  <si>
    <t>AMOUNT OF CROP NEEDED</t>
  </si>
  <si>
    <t>Amount to Harvest / Order for Hillsburgh40</t>
  </si>
  <si>
    <t>Ran out at</t>
  </si>
  <si>
    <t>Kitchen / Compost</t>
  </si>
  <si>
    <t>EWCS / SEED</t>
  </si>
  <si>
    <t>Amount Used</t>
  </si>
  <si>
    <t>Comments</t>
  </si>
  <si>
    <t>9+32#</t>
  </si>
  <si>
    <t>8#</t>
  </si>
  <si>
    <t>10#</t>
  </si>
  <si>
    <t>9#</t>
  </si>
  <si>
    <t>14+23#</t>
  </si>
  <si>
    <t>43#</t>
  </si>
  <si>
    <t>36#</t>
  </si>
  <si>
    <t>32#</t>
  </si>
  <si>
    <t>11#</t>
  </si>
  <si>
    <t>21#</t>
  </si>
  <si>
    <t>14#</t>
  </si>
  <si>
    <t>18#</t>
  </si>
  <si>
    <t>29#</t>
  </si>
  <si>
    <t>25#</t>
  </si>
  <si>
    <t>11# each</t>
  </si>
  <si>
    <t>23#</t>
  </si>
  <si>
    <t>Use before CA</t>
  </si>
  <si>
    <t>5#</t>
  </si>
  <si>
    <t>40#</t>
  </si>
  <si>
    <t>16#</t>
  </si>
  <si>
    <t>1c+16#</t>
  </si>
  <si>
    <t>28+27#</t>
  </si>
  <si>
    <t>12#</t>
  </si>
  <si>
    <t>24#</t>
  </si>
  <si>
    <t>2p</t>
  </si>
  <si>
    <t>2c+5p</t>
  </si>
  <si>
    <t>1#</t>
  </si>
  <si>
    <t>1c+1#</t>
  </si>
  <si>
    <t>7#</t>
  </si>
  <si>
    <t>1c+18#</t>
  </si>
  <si>
    <t>2c+3#</t>
  </si>
  <si>
    <t>17#</t>
  </si>
  <si>
    <t>31#</t>
  </si>
  <si>
    <t>Annex Went Through Winter 1</t>
  </si>
  <si>
    <t>Annex Went Through Winter 2</t>
  </si>
  <si>
    <t>Annex Went Through Winter 3</t>
  </si>
  <si>
    <t>Annex Went Through Winter 4</t>
  </si>
  <si>
    <t>Annex Went Through Winter 5</t>
  </si>
  <si>
    <t>Annex Went Through Winter 6</t>
  </si>
  <si>
    <t>Annex Went Through Winter 7</t>
  </si>
  <si>
    <t>Annex Went Through Winter 8</t>
  </si>
  <si>
    <t>Annex Went Through Winter 9</t>
  </si>
  <si>
    <t>Annex Went Through Winter 10</t>
  </si>
  <si>
    <t>Annex Went Through Winter 11</t>
  </si>
  <si>
    <t>Annex Went Through Summer 1</t>
  </si>
  <si>
    <t>Annex Went Through Summer 2</t>
  </si>
  <si>
    <t>Annex Went Through Summer 3</t>
  </si>
  <si>
    <t>Annex Went Through Summer 4</t>
  </si>
  <si>
    <t>Annex Went Through Summer 5</t>
  </si>
  <si>
    <t>Annex Went Through Summer 6</t>
  </si>
  <si>
    <t>Annex Went Through Summer 7</t>
  </si>
  <si>
    <t>Annex Went Through Summer 8</t>
  </si>
  <si>
    <t>Annex Went Through Summer 9</t>
  </si>
  <si>
    <t>Annex Went Through Summer 10</t>
  </si>
  <si>
    <t>Annex Went Through Summer 11</t>
  </si>
  <si>
    <t>Annex Went Through Summer 12</t>
  </si>
  <si>
    <t>Annex Went Through Summer 13</t>
  </si>
  <si>
    <t>Annex Went Through Summer 14</t>
  </si>
  <si>
    <t>Annex Went Through Summer 15</t>
  </si>
  <si>
    <t>Annex Went Through Summer 16</t>
  </si>
  <si>
    <t>Annex Went Through Summer 17</t>
  </si>
  <si>
    <t>Annex Went Through Summer 18</t>
  </si>
  <si>
    <t>Annex Went Through Summer 19</t>
  </si>
  <si>
    <t>Annex Went Through Summer 20</t>
  </si>
  <si>
    <t>Annex Went Through Summer 21</t>
  </si>
  <si>
    <t>Annex Went Through Summer 22</t>
  </si>
  <si>
    <t>Annex Went Through Autumn 1</t>
  </si>
  <si>
    <t>Annex Went Through Autumn 2</t>
  </si>
  <si>
    <t>Annex Went Through Autumn 3</t>
  </si>
  <si>
    <t>Annex Went Through Autumn 4</t>
  </si>
  <si>
    <t>Annex Went Through Autumn 5</t>
  </si>
  <si>
    <t>Annex Went Through Autumn 6</t>
  </si>
  <si>
    <t>For Annex</t>
  </si>
  <si>
    <t>Annex Amount Needed For This Week</t>
  </si>
  <si>
    <t>Bring to Annex</t>
  </si>
  <si>
    <t>RE crops 1</t>
  </si>
  <si>
    <t>To Have</t>
  </si>
  <si>
    <t>RE crops 3</t>
  </si>
  <si>
    <t>RE crops 4</t>
  </si>
  <si>
    <t>RE crops 5</t>
  </si>
  <si>
    <t>RE crops 6</t>
  </si>
  <si>
    <t>RE crops 7</t>
  </si>
  <si>
    <t>RE crops 8</t>
  </si>
  <si>
    <t>RE crops 9</t>
  </si>
  <si>
    <t>RE crops 10</t>
  </si>
  <si>
    <t>RE crops 11</t>
  </si>
  <si>
    <t>RE crops 12</t>
  </si>
  <si>
    <t>RE crops 13</t>
  </si>
  <si>
    <t>RE crops 14</t>
  </si>
  <si>
    <t>RE crops 15</t>
  </si>
  <si>
    <t>RE crops 16</t>
  </si>
  <si>
    <t>RE crops 17</t>
  </si>
  <si>
    <t>RE crops 18</t>
  </si>
  <si>
    <t>RE crops 19</t>
  </si>
  <si>
    <t>RE crops 20</t>
  </si>
  <si>
    <t>RE crops 21</t>
  </si>
  <si>
    <t>RE crops 22</t>
  </si>
  <si>
    <t>RE crops 23</t>
  </si>
  <si>
    <t>RE Amount Needed For This Week</t>
  </si>
  <si>
    <t>Have For RE</t>
  </si>
  <si>
    <t>EV Total Amount Went Through Winter 1</t>
  </si>
  <si>
    <t>EV Total Amount Went Through Winter 2</t>
  </si>
  <si>
    <t>EV Total Amount Went Through Winter 3</t>
  </si>
  <si>
    <t>EV Total Amount Went Through Winter 4</t>
  </si>
  <si>
    <t>EV Total Amount Went Through Winter 5</t>
  </si>
  <si>
    <t>EV Total Amount Went Through Winter 6</t>
  </si>
  <si>
    <t>EV Total Amount Went Through Winter 7</t>
  </si>
  <si>
    <t>EV Total Amount Went Through Winter 8</t>
  </si>
  <si>
    <t>EV Total Amount Went Through Winter 9</t>
  </si>
  <si>
    <t>EV Total Amount Went Through Winter 10</t>
  </si>
  <si>
    <t>EV Total Amount Went Through Winter 11</t>
  </si>
  <si>
    <t>EV Total Amount Went Through Summer 1</t>
  </si>
  <si>
    <t>For Hillsburgh</t>
  </si>
  <si>
    <t>EV Total Amount Went Through Summer 3</t>
  </si>
  <si>
    <t>EV Total Amount Went Through Summer 4</t>
  </si>
  <si>
    <t>EV Total Amount Went Through Summer 5</t>
  </si>
  <si>
    <t>EV Total Amount Went Through Summer 6</t>
  </si>
  <si>
    <t>EV Total Amount Went Through Summer 7</t>
  </si>
  <si>
    <t>EV Total Amount Went Through Summer 8</t>
  </si>
  <si>
    <t>EV Total Amount Went Through Summer 9</t>
  </si>
  <si>
    <t>EV Total Amount Went Through Summer 10</t>
  </si>
  <si>
    <t>EV Total Amount Went Through Summer 11</t>
  </si>
  <si>
    <t>EV Total Amount Went Through Summer 12</t>
  </si>
  <si>
    <t>EV Total Amount Went Through Summer 13</t>
  </si>
  <si>
    <t>EV Total Amount Went Through Summer 14</t>
  </si>
  <si>
    <t>EV Total Amount Went Through Summer 15</t>
  </si>
  <si>
    <t>EV Total Amount Went Through Summer 16</t>
  </si>
  <si>
    <t>EV Total Amount Went Through Summer 17</t>
  </si>
  <si>
    <t>EV Total Amount Went Through Summer 18</t>
  </si>
  <si>
    <t>EV Total Amount Went Through Summer 19</t>
  </si>
  <si>
    <t>EV Total Amount Went Through Summer 20</t>
  </si>
  <si>
    <t>EV Total Amount Went Through Summer 21</t>
  </si>
  <si>
    <t>EV Total Amount Went Through Summer 22</t>
  </si>
  <si>
    <t>EV Total Amount Went Through Autumn 1</t>
  </si>
  <si>
    <t>EV Total Amount Went Through Autumn 2</t>
  </si>
  <si>
    <t>EV Total Amount Went Through Autumn 3</t>
  </si>
  <si>
    <t>EV Total Amount Went Through Autumn 4</t>
  </si>
  <si>
    <t>EV Total Amount Went Through Autumn 5</t>
  </si>
  <si>
    <t>EV Total Amount Went Through Autumn 6</t>
  </si>
  <si>
    <t>EV Total Amount Went Through Autumn 7</t>
  </si>
  <si>
    <t>CF</t>
  </si>
  <si>
    <t>CF?</t>
  </si>
  <si>
    <t>CF Went Through</t>
  </si>
  <si>
    <t>RE Point Value For Amount</t>
  </si>
  <si>
    <t>Brickworks Closing Inventory</t>
  </si>
  <si>
    <t>Hub walk-in Inventory</t>
  </si>
  <si>
    <t>6#</t>
  </si>
  <si>
    <t>13#</t>
  </si>
  <si>
    <t>59#</t>
  </si>
  <si>
    <t>35#</t>
  </si>
  <si>
    <t>2 bags</t>
  </si>
  <si>
    <t>Annex Went Through Pick-up 1</t>
  </si>
  <si>
    <t>Annex Went Through Pick-up 2</t>
  </si>
  <si>
    <t>Annex Went Through Pick-up 3</t>
  </si>
  <si>
    <t>Annex Went Through Pick-up 4</t>
  </si>
  <si>
    <t>Annex Went Through Pick-up 5</t>
  </si>
  <si>
    <t>Annex Went Through Pick-up 6</t>
  </si>
  <si>
    <t>Annex Went Through Pick-up 7</t>
  </si>
  <si>
    <t>Annex Went Through Pick-up 8</t>
  </si>
  <si>
    <t>Annex Went Through Pick-up 9</t>
  </si>
  <si>
    <t>Annex Went Through Pick-up 10</t>
  </si>
  <si>
    <t>Annex Went Through Pick-up 11</t>
  </si>
  <si>
    <t>Annex Went Through Pick-up 12</t>
  </si>
  <si>
    <t>Annex Went Through Pick-up 13</t>
  </si>
  <si>
    <t>Annex Went Through Pick-up 14</t>
  </si>
  <si>
    <t>Annex Went Through Pick-up 15</t>
  </si>
  <si>
    <t>Annex Went Through Pick-up 16</t>
  </si>
  <si>
    <t>Annex Went Through Pick-up 17</t>
  </si>
  <si>
    <t>Annex Went Through Pick-up 18</t>
  </si>
  <si>
    <t>Annex Went Through Pick-up 19</t>
  </si>
  <si>
    <t>Annex Went Through Pick-up 20</t>
  </si>
  <si>
    <t>Annex Went Through Pick-up 21</t>
  </si>
  <si>
    <t>Annex Went Through Pick-up 22</t>
  </si>
  <si>
    <t>Annex Went Through Pick-up 23</t>
  </si>
  <si>
    <t>Annex Went Through Pick-up 24</t>
  </si>
  <si>
    <t>Annex Went Through Pick-up 25</t>
  </si>
  <si>
    <t>Annex Went Through Pick-up 26</t>
  </si>
  <si>
    <t>Annex Went Through Pick-up 27</t>
  </si>
  <si>
    <t>Annex Went Through Pick-up 28</t>
  </si>
  <si>
    <t>Annex Went Through Pick-up 29</t>
  </si>
  <si>
    <t>Annex Went Through Pick-up 30</t>
  </si>
  <si>
    <t>Annex Went Through Pick-up 31</t>
  </si>
  <si>
    <t>Annex Went Through Pick-up 32</t>
  </si>
  <si>
    <t>Annex Went Through Pick-up 33</t>
  </si>
  <si>
    <t>Annex Went Through Pick-up 34</t>
  </si>
  <si>
    <t>Annex Went Through Pick-up 35</t>
  </si>
  <si>
    <t>Annex Went Through Pick-up 36</t>
  </si>
  <si>
    <t>Annex Went Through Pick-up 37</t>
  </si>
  <si>
    <t>Annex Went Through Pick-up 38</t>
  </si>
  <si>
    <t>Donation from fridge NOT STARTING INVENTORY</t>
  </si>
  <si>
    <t>30#</t>
  </si>
  <si>
    <t>43 or 55</t>
  </si>
  <si>
    <t>4?</t>
  </si>
  <si>
    <t>1?</t>
  </si>
  <si>
    <t>38#?</t>
  </si>
  <si>
    <t>50#</t>
  </si>
  <si>
    <t>5#?</t>
  </si>
  <si>
    <t>3 bunch</t>
  </si>
  <si>
    <t>1c+10</t>
  </si>
  <si>
    <t>1c+4</t>
  </si>
  <si>
    <t>1c+13</t>
  </si>
  <si>
    <t>1c+12#</t>
  </si>
  <si>
    <t>1c+6#</t>
  </si>
  <si>
    <t>25#?</t>
  </si>
  <si>
    <t>2h</t>
  </si>
  <si>
    <t>4h</t>
  </si>
  <si>
    <t>2#</t>
  </si>
  <si>
    <t>1c+4p</t>
  </si>
  <si>
    <t>2c+2p</t>
  </si>
  <si>
    <t>2.1c</t>
  </si>
  <si>
    <t>2.5c+6p</t>
  </si>
  <si>
    <t>2c+9p</t>
  </si>
  <si>
    <t>2c+1p</t>
  </si>
  <si>
    <t>3c+1p</t>
  </si>
  <si>
    <t>5c</t>
  </si>
  <si>
    <t>need 34</t>
  </si>
  <si>
    <t>5 caps</t>
  </si>
  <si>
    <t>13 caps</t>
  </si>
  <si>
    <t>1c+16 caps</t>
  </si>
  <si>
    <t>16 caps</t>
  </si>
  <si>
    <t>4 caps</t>
  </si>
  <si>
    <t>1c+3 caps</t>
  </si>
  <si>
    <t>24 caps</t>
  </si>
  <si>
    <t>~1c</t>
  </si>
  <si>
    <t>1c+8p</t>
  </si>
  <si>
    <t>10p</t>
  </si>
  <si>
    <t>7p</t>
  </si>
  <si>
    <t>2.2c</t>
  </si>
  <si>
    <t>1p?</t>
  </si>
  <si>
    <t>40+26#</t>
  </si>
  <si>
    <t>52#</t>
  </si>
  <si>
    <t>17+26#</t>
  </si>
  <si>
    <t>15#+</t>
  </si>
  <si>
    <t>CROP</t>
  </si>
  <si>
    <t>ORIGIN</t>
  </si>
  <si>
    <t>UNITS</t>
  </si>
  <si>
    <t>TOTAL</t>
  </si>
  <si>
    <t>avg. weight /unit in lbs</t>
  </si>
  <si>
    <t>Total weight</t>
  </si>
  <si>
    <t>$ value /unit</t>
  </si>
  <si>
    <t>Total $</t>
  </si>
  <si>
    <t>20 lbs</t>
  </si>
  <si>
    <t>beets, red loose</t>
  </si>
  <si>
    <t>carrots</t>
  </si>
  <si>
    <t>23+20 lbs</t>
  </si>
  <si>
    <t>carrots, loose</t>
  </si>
  <si>
    <t>2 bu + 45#</t>
  </si>
  <si>
    <t>chard, baby</t>
  </si>
  <si>
    <t>cucumber</t>
  </si>
  <si>
    <t>kale, loose</t>
  </si>
  <si>
    <t>69#</t>
  </si>
  <si>
    <t>147#</t>
  </si>
  <si>
    <t>onions, storage</t>
  </si>
  <si>
    <t>squash, winter</t>
  </si>
  <si>
    <t>turnip</t>
  </si>
  <si>
    <t xml:space="preserve">bok choy </t>
  </si>
  <si>
    <t>kale</t>
  </si>
  <si>
    <t>onions</t>
  </si>
  <si>
    <t>peppers</t>
  </si>
  <si>
    <t>portabello</t>
  </si>
  <si>
    <t>cap</t>
  </si>
  <si>
    <t>potatoes</t>
  </si>
  <si>
    <t>Mixed</t>
  </si>
  <si>
    <t>Points needed</t>
  </si>
  <si>
    <t>Price</t>
  </si>
  <si>
    <t>Annex Went Through Autumn 7</t>
  </si>
  <si>
    <t>ONFC went through Aug.</t>
  </si>
  <si>
    <t>ONFC went through Oct.</t>
  </si>
  <si>
    <t>ONFC Amount Needed For This Week</t>
  </si>
  <si>
    <t>Have For ONFC event</t>
  </si>
  <si>
    <t>EV Total Amount Went Through Summer 2</t>
  </si>
  <si>
    <t>ONFC Point Value For Amount</t>
  </si>
  <si>
    <t>Ran Out At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</si>
  <si>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</si>
  <si>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</si>
  <si>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</si>
  <si>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</si>
  <si>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</si>
  <si>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</si>
  <si>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</si>
  <si>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</si>
  <si>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</si>
  <si>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</si>
  <si>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</si>
  <si>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</si>
  <si>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</si>
  <si>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</si>
  <si>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</si>
  <si>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</si>
  <si>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</si>
  <si>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</si>
  <si>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</si>
  <si>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</si>
  <si>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</si>
  <si>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</si>
  <si>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</si>
  <si>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</si>
  <si>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</si>
  <si>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</si>
  <si>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</si>
  <si>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</si>
  <si>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</si>
  <si>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</si>
  <si>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</si>
  <si>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</si>
  <si>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</si>
  <si>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</si>
  <si>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</si>
  <si>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</si>
  <si>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</si>
  <si>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</si>
  <si>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</si>
  <si>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</si>
  <si>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</si>
  <si>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</si>
  <si>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</si>
  <si>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</si>
  <si>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</si>
  <si>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</si>
  <si>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</si>
  <si>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</si>
  <si>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</si>
  <si>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</si>
  <si>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</si>
  <si>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</si>
  <si>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</si>
  <si>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</si>
  <si>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</si>
  <si>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</si>
  <si>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</si>
  <si>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</si>
  <si>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</si>
  <si>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</si>
  <si>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</si>
  <si>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</si>
  <si>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</si>
  <si>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</si>
  <si>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</si>
  <si>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</si>
  <si>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</si>
  <si>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</si>
  <si>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</si>
  <si>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2.5#</t>
  </si>
  <si>
    <t>8?</t>
  </si>
  <si>
    <t>15*</t>
  </si>
  <si>
    <t>46#</t>
  </si>
  <si>
    <t>34#</t>
  </si>
  <si>
    <t>28#</t>
  </si>
  <si>
    <t>2?</t>
  </si>
  <si>
    <t>15?</t>
  </si>
  <si>
    <t>3?</t>
  </si>
  <si>
    <t>2.25#</t>
  </si>
  <si>
    <t>8#?</t>
  </si>
  <si>
    <t>1#?</t>
  </si>
  <si>
    <t>9.5#</t>
  </si>
  <si>
    <t>33#</t>
  </si>
  <si>
    <t>37#</t>
  </si>
  <si>
    <t>45#</t>
  </si>
  <si>
    <t>60#</t>
  </si>
  <si>
    <t>47#</t>
  </si>
  <si>
    <t>61#</t>
  </si>
  <si>
    <t>38#</t>
  </si>
  <si>
    <t>few #'s</t>
  </si>
  <si>
    <t>4.5#</t>
  </si>
  <si>
    <t>9x1.5#</t>
  </si>
  <si>
    <t>27#</t>
  </si>
  <si>
    <t>~7#</t>
  </si>
  <si>
    <t>10h</t>
  </si>
  <si>
    <t>22#</t>
  </si>
  <si>
    <t>~30#</t>
  </si>
  <si>
    <t>2c+2</t>
  </si>
  <si>
    <t>7 doz</t>
  </si>
  <si>
    <t>6 doz</t>
  </si>
  <si>
    <t>5 doz</t>
  </si>
  <si>
    <t>~5 doz</t>
  </si>
  <si>
    <t>2.5 bag+9</t>
  </si>
  <si>
    <t>40 cobs</t>
  </si>
  <si>
    <t>15 doz</t>
  </si>
  <si>
    <t>10 doz</t>
  </si>
  <si>
    <t>~5# total</t>
  </si>
  <si>
    <t>0.5#</t>
  </si>
  <si>
    <t>bag+4.5#</t>
  </si>
  <si>
    <t>11.5#</t>
  </si>
  <si>
    <t>7.5#</t>
  </si>
  <si>
    <t>fruit (41)</t>
  </si>
  <si>
    <t>5f (1/2 per)</t>
  </si>
  <si>
    <t>26p</t>
  </si>
  <si>
    <t>2c+7p</t>
  </si>
  <si>
    <t>5.25c</t>
  </si>
  <si>
    <t>1c+6caps</t>
  </si>
  <si>
    <t>1c+20</t>
  </si>
  <si>
    <t>9x2caps</t>
  </si>
  <si>
    <t>17f</t>
  </si>
  <si>
    <t>20 fruit</t>
  </si>
  <si>
    <t>29f</t>
  </si>
  <si>
    <t>~0.5c</t>
  </si>
  <si>
    <t>31f</t>
  </si>
  <si>
    <t>need 44</t>
  </si>
  <si>
    <t>1c+22#</t>
  </si>
  <si>
    <t>39#</t>
  </si>
  <si>
    <t>pickled beets</t>
  </si>
  <si>
    <t>ITEM</t>
  </si>
  <si>
    <t>DESCRIPTION</t>
  </si>
  <si>
    <t>Cash Price</t>
  </si>
  <si>
    <t>Cash w tax</t>
  </si>
  <si>
    <t>Starting</t>
  </si>
  <si>
    <t>Closing</t>
  </si>
  <si>
    <t>Amount paid? Cash or points?</t>
  </si>
  <si>
    <t>HST</t>
  </si>
  <si>
    <t>NOTHING sold Jan. 11/13</t>
  </si>
  <si>
    <t>NOTHING sold Jan. 25/27</t>
  </si>
  <si>
    <t>NOTHING sold Feb. 8/10</t>
  </si>
  <si>
    <t>Sold Feb. 22/24</t>
  </si>
  <si>
    <t>sold march 8/10</t>
  </si>
  <si>
    <t>NOTHING sold Mar. 22/24</t>
  </si>
  <si>
    <t>sold April 5/7</t>
  </si>
  <si>
    <t>sold april 19/21</t>
  </si>
  <si>
    <t>Sold May 3/5</t>
  </si>
  <si>
    <t>sold July 26/28</t>
  </si>
  <si>
    <t>sold aug 9/11</t>
  </si>
  <si>
    <t>sold sept. 13/15</t>
  </si>
  <si>
    <t>Lamb</t>
  </si>
  <si>
    <t xml:space="preserve">*below went missing sometime between the last pick-up and this one.  Maybe taken by an Everdale Place Board member? But money hasn't been seen.  </t>
  </si>
  <si>
    <t>Kidney</t>
  </si>
  <si>
    <t>varies</t>
  </si>
  <si>
    <t>N/A</t>
  </si>
  <si>
    <t>Leg chop</t>
  </si>
  <si>
    <t>x2</t>
  </si>
  <si>
    <t>Liver</t>
  </si>
  <si>
    <t>Loin chop</t>
  </si>
  <si>
    <t>Sausage</t>
  </si>
  <si>
    <t>1 @ $9</t>
  </si>
  <si>
    <t>Shank</t>
  </si>
  <si>
    <t>Shoulder roast</t>
  </si>
  <si>
    <t>Stewing</t>
  </si>
  <si>
    <t>Soup bones</t>
  </si>
  <si>
    <t>missing 2?</t>
  </si>
  <si>
    <t>Pork</t>
  </si>
  <si>
    <t>Ham roast</t>
  </si>
  <si>
    <t>1 @ $27</t>
  </si>
  <si>
    <t>Bacon</t>
  </si>
  <si>
    <t>1 @ $5</t>
  </si>
  <si>
    <t>Hats</t>
  </si>
  <si>
    <t>Toque</t>
  </si>
  <si>
    <t>Trucker</t>
  </si>
  <si>
    <t>some in a box</t>
  </si>
  <si>
    <t>Tula Adult</t>
  </si>
  <si>
    <t>Shirts</t>
  </si>
  <si>
    <t>T shirt</t>
  </si>
  <si>
    <t>4kyf,2r,1k,5kyr</t>
  </si>
  <si>
    <t>27 KYR, 15 KYF</t>
  </si>
  <si>
    <t>Hoodie</t>
  </si>
  <si>
    <t>Badges</t>
  </si>
  <si>
    <t>Tractor</t>
  </si>
  <si>
    <t>Books</t>
  </si>
  <si>
    <t>Simply in Season</t>
  </si>
  <si>
    <t>n</t>
  </si>
  <si>
    <t>Free Spirit Wellness Teas</t>
  </si>
  <si>
    <t>Digestive</t>
  </si>
  <si>
    <t>ZERO INVENTORY</t>
  </si>
  <si>
    <t>Jean Newell</t>
  </si>
  <si>
    <t xml:space="preserve">fruit pies </t>
  </si>
  <si>
    <t>Grenada</t>
  </si>
  <si>
    <t>Chocolate</t>
  </si>
  <si>
    <t>CIPM Flour</t>
  </si>
  <si>
    <t>Whole Grain Wheat</t>
  </si>
  <si>
    <t>Went bad</t>
  </si>
  <si>
    <t xml:space="preserve">meat pies </t>
  </si>
  <si>
    <t>Mapletons</t>
  </si>
  <si>
    <t>Lemon Ice Cream</t>
  </si>
  <si>
    <t>Mayhem</t>
  </si>
  <si>
    <t>Dark</t>
  </si>
  <si>
    <t>Milk</t>
  </si>
  <si>
    <t>Mornington Goat Butter</t>
  </si>
  <si>
    <t>w/sea salt</t>
  </si>
  <si>
    <t>unsalted</t>
  </si>
  <si>
    <t>someone bought 2?</t>
  </si>
  <si>
    <t>Basil pesto</t>
  </si>
  <si>
    <t>Chia seeds</t>
  </si>
  <si>
    <t>Organic Meadow Butter</t>
  </si>
  <si>
    <t>Chicken</t>
  </si>
  <si>
    <t>Soup Hens</t>
  </si>
  <si>
    <t>3 gone march 2017</t>
  </si>
  <si>
    <t>Ground</t>
  </si>
  <si>
    <t>French Rack</t>
  </si>
  <si>
    <t>Ribs</t>
  </si>
  <si>
    <t>Heart</t>
  </si>
  <si>
    <t>Shoulder chops</t>
  </si>
  <si>
    <t>Tula Kids</t>
  </si>
  <si>
    <t>Additional</t>
  </si>
  <si>
    <t>GAMES</t>
  </si>
  <si>
    <t>BOOKS</t>
  </si>
  <si>
    <t>WATER SAVERS</t>
  </si>
  <si>
    <t>MISC BAGS</t>
  </si>
  <si>
    <t>STAPLER</t>
  </si>
  <si>
    <t>LIPBALM</t>
  </si>
  <si>
    <t>CD's</t>
  </si>
  <si>
    <t>Company</t>
  </si>
  <si>
    <t>Products</t>
  </si>
  <si>
    <t>Specs</t>
  </si>
  <si>
    <t>Codes</t>
  </si>
  <si>
    <t>Description</t>
  </si>
  <si>
    <t>HST?</t>
  </si>
  <si>
    <t>To Order</t>
  </si>
  <si>
    <t>Taste of Nature</t>
  </si>
  <si>
    <t>Bars</t>
  </si>
  <si>
    <t>Bombay Dine</t>
  </si>
  <si>
    <t>Beans</t>
  </si>
  <si>
    <t>Chips</t>
  </si>
  <si>
    <t>CGfK</t>
  </si>
  <si>
    <t>CVB020</t>
  </si>
  <si>
    <t>Sea Salt</t>
  </si>
  <si>
    <t>28x36g</t>
  </si>
  <si>
    <t>CVB022</t>
  </si>
  <si>
    <t>Smokin' Sweet BBQ</t>
  </si>
  <si>
    <t>CVB050</t>
  </si>
  <si>
    <t>Sour Cream &amp; Onion</t>
  </si>
  <si>
    <t>Hardbite</t>
  </si>
  <si>
    <t>CGfKOT</t>
  </si>
  <si>
    <t>COC114</t>
  </si>
  <si>
    <t>12x100g</t>
  </si>
  <si>
    <t>COC115</t>
  </si>
  <si>
    <t>Mint</t>
  </si>
  <si>
    <t>COC112</t>
  </si>
  <si>
    <t>Almonds</t>
  </si>
  <si>
    <t>COC110</t>
  </si>
  <si>
    <t>Zazubean</t>
  </si>
  <si>
    <t>Omega Nutrition</t>
  </si>
  <si>
    <t>Coconut oil</t>
  </si>
  <si>
    <t>Prana</t>
  </si>
  <si>
    <t>Dried fruit</t>
  </si>
  <si>
    <t>Cuisine Soleil</t>
  </si>
  <si>
    <t>Flour</t>
  </si>
  <si>
    <t>Oak Manor</t>
  </si>
  <si>
    <t>Bremner's</t>
  </si>
  <si>
    <t>Frozen fruit</t>
  </si>
  <si>
    <t>Stephano's</t>
  </si>
  <si>
    <t>Granola</t>
  </si>
  <si>
    <t>Granola bars</t>
  </si>
  <si>
    <t>CKONG</t>
  </si>
  <si>
    <t>MGO012</t>
  </si>
  <si>
    <t>Chocolate Chip</t>
  </si>
  <si>
    <t>6x5x24g</t>
  </si>
  <si>
    <t>CGfKW</t>
  </si>
  <si>
    <t>SNA002</t>
  </si>
  <si>
    <t>Sweet &amp; Salty</t>
  </si>
  <si>
    <t>16x225g</t>
  </si>
  <si>
    <t>SNA005</t>
  </si>
  <si>
    <t>8x200g</t>
  </si>
  <si>
    <t>SNA003</t>
  </si>
  <si>
    <t>Trail Mix</t>
  </si>
  <si>
    <t>SNA006</t>
  </si>
  <si>
    <t>Nature's Path</t>
  </si>
  <si>
    <t>Hummus/pesto</t>
  </si>
  <si>
    <t>Jam</t>
  </si>
  <si>
    <t>CONG</t>
  </si>
  <si>
    <t>JAM001</t>
  </si>
  <si>
    <t>Raspberry</t>
  </si>
  <si>
    <t>12x235mL</t>
  </si>
  <si>
    <t>Grape juice sweetened</t>
  </si>
  <si>
    <t>JAM004</t>
  </si>
  <si>
    <t>Strawberry</t>
  </si>
  <si>
    <t>JAM072</t>
  </si>
  <si>
    <t>Berry Harvest</t>
  </si>
  <si>
    <t>6x383mL</t>
  </si>
  <si>
    <t>Sugar sweetened</t>
  </si>
  <si>
    <t>JAM015</t>
  </si>
  <si>
    <t>Red Raspberry</t>
  </si>
  <si>
    <t>JAM012</t>
  </si>
  <si>
    <t>Juice</t>
  </si>
  <si>
    <t>CO</t>
  </si>
  <si>
    <t>BRJ135</t>
  </si>
  <si>
    <t>Sweet Apple Cider</t>
  </si>
  <si>
    <t>24x300mL</t>
  </si>
  <si>
    <t>C</t>
  </si>
  <si>
    <t>BRJ130</t>
  </si>
  <si>
    <t>Apple &amp; Cranberry</t>
  </si>
  <si>
    <t>BRJ136</t>
  </si>
  <si>
    <t>Pure Orange Juice</t>
  </si>
  <si>
    <t>Kiju</t>
  </si>
  <si>
    <t>Green Table Foods</t>
  </si>
  <si>
    <t>Kimchi</t>
  </si>
  <si>
    <t>Karthein's</t>
  </si>
  <si>
    <t>Rise</t>
  </si>
  <si>
    <t>Kombucha</t>
  </si>
  <si>
    <t>CGfOT</t>
  </si>
  <si>
    <t>RIS001</t>
  </si>
  <si>
    <t>Blueberry Maple, Black Tea</t>
  </si>
  <si>
    <t>12x414mL</t>
  </si>
  <si>
    <t>RIS006</t>
  </si>
  <si>
    <t>Rose Schizandra, Green Tea</t>
  </si>
  <si>
    <t>Live</t>
  </si>
  <si>
    <t>Natur-A</t>
  </si>
  <si>
    <t>Non-dairy milks</t>
  </si>
  <si>
    <t>Nuts to You</t>
  </si>
  <si>
    <t>Nut butters</t>
  </si>
  <si>
    <t>Orphee</t>
  </si>
  <si>
    <t>Oils/vinegars</t>
  </si>
  <si>
    <t>Artesian Acres</t>
  </si>
  <si>
    <t>Pasta</t>
  </si>
  <si>
    <t>Prarie Harvest</t>
  </si>
  <si>
    <t>Tinkyada</t>
  </si>
  <si>
    <t>Sobaya</t>
  </si>
  <si>
    <t>Pasta, Japanese</t>
  </si>
  <si>
    <t>Sticklings</t>
  </si>
  <si>
    <t>Pizza crust</t>
  </si>
  <si>
    <t>The King</t>
  </si>
  <si>
    <t>Salad dressing</t>
  </si>
  <si>
    <t>Rawfoodz</t>
  </si>
  <si>
    <t>Salsa</t>
  </si>
  <si>
    <t>CKO</t>
  </si>
  <si>
    <t>BND011</t>
  </si>
  <si>
    <t>Salsa, medium</t>
  </si>
  <si>
    <t>12x454g</t>
  </si>
  <si>
    <t>BND013</t>
  </si>
  <si>
    <t>Salsa, roasted garlic</t>
  </si>
  <si>
    <t>Peter Piper Pepper</t>
  </si>
  <si>
    <t>Sauces</t>
  </si>
  <si>
    <t>Canadian?</t>
  </si>
  <si>
    <t>Cha's</t>
  </si>
  <si>
    <t>Spices</t>
  </si>
  <si>
    <t>Henry's</t>
  </si>
  <si>
    <t>Tempeh</t>
  </si>
  <si>
    <t>Noble Bean</t>
  </si>
  <si>
    <t>Tradition</t>
  </si>
  <si>
    <t>Sol</t>
  </si>
  <si>
    <t>Tofu</t>
  </si>
  <si>
    <t>Thomas' Utopia</t>
  </si>
  <si>
    <t>Tomato products</t>
  </si>
  <si>
    <t>Ontario Natural</t>
  </si>
  <si>
    <t>Tomatoes</t>
  </si>
  <si>
    <t>ONT002</t>
  </si>
  <si>
    <t>Diced</t>
  </si>
  <si>
    <t>12x796mL</t>
  </si>
  <si>
    <t>ONT003</t>
  </si>
  <si>
    <t>Whole</t>
  </si>
  <si>
    <t>Alba Lise</t>
  </si>
  <si>
    <t>Tortilla</t>
  </si>
  <si>
    <t>Que Pasa</t>
  </si>
  <si>
    <t>Tortilla/salsa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</si>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</sst>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0.0"/>
    <numFmt numFmtId="166" formatCode="0&quot;#&quot;"/>
    <numFmt numFmtId="167" formatCode="0.0&quot;#&quot;"/>
    <numFmt numFmtId="168" formatCode="0.00&quot;#&quot;"/>
  </numFmts>
  <fonts count="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1" fontId="0" fillId="2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3" fillId="0" borderId="0" xfId="0" applyFont="1"/>
    <xf numFmtId="16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9" fontId="3" fillId="0" borderId="0" xfId="0" applyNumberFormat="1" applyFont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wrapText="1"/>
    </xf>
    <xf numFmtId="18" fontId="3" fillId="0" borderId="0" xfId="0" applyNumberFormat="1" applyFont="1" applyAlignment="1">
      <alignment horizontal="center" vertical="center" wrapText="1"/>
    </xf>
    <xf numFmtId="1" fontId="0" fillId="2" borderId="0" xfId="0" applyNumberFormat="1" applyFill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3" fillId="0" borderId="0" xfId="1" applyFont="1"/>
    <xf numFmtId="166" fontId="0" fillId="0" borderId="0" xfId="0" applyNumberForma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67" fontId="0" fillId="0" borderId="0" xfId="0" applyNumberFormat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NumberFormat="1"/>
    <xf numFmtId="0" fontId="3" fillId="0" borderId="0" xfId="0" applyFont="1" applyAlignment="1">
      <alignment horizontal="center"/>
    </xf>
    <xf numFmtId="15" fontId="0" fillId="0" borderId="0" xfId="0" applyNumberFormat="1" applyAlignment="1">
      <alignment wrapText="1"/>
    </xf>
    <xf numFmtId="15" fontId="3" fillId="0" borderId="0" xfId="0" applyNumberFormat="1" applyFont="1" applyAlignment="1">
      <alignment wrapText="1"/>
    </xf>
    <xf numFmtId="166" fontId="0" fillId="3" borderId="0" xfId="0" applyNumberForma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8" fillId="0" borderId="7" xfId="0" applyFont="1" applyBorder="1"/>
    <xf numFmtId="0" fontId="8" fillId="4" borderId="7" xfId="0" applyFont="1" applyFill="1" applyBorder="1"/>
    <xf numFmtId="0" fontId="7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7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64" fontId="8" fillId="4" borderId="7" xfId="0" applyNumberFormat="1" applyFont="1" applyFill="1" applyBorder="1" applyAlignment="1">
      <alignment horizontal="center" vertical="center" wrapText="1"/>
    </xf>
    <xf numFmtId="2" fontId="8" fillId="4" borderId="7" xfId="0" applyNumberFormat="1" applyFont="1" applyFill="1" applyBorder="1" applyAlignment="1">
      <alignment horizontal="center" vertical="center" wrapText="1"/>
    </xf>
    <xf numFmtId="2" fontId="7" fillId="4" borderId="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/>
    </xf>
    <xf numFmtId="167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7" fillId="0" borderId="7" xfId="0" applyNumberFormat="1" applyFont="1" applyBorder="1" applyAlignment="1">
      <alignment horizontal="left" vertical="center" wrapText="1"/>
    </xf>
    <xf numFmtId="0" fontId="7" fillId="4" borderId="7" xfId="0" applyNumberFormat="1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" fontId="0" fillId="0" borderId="0" xfId="0" applyNumberFormat="1" applyAlignment="1">
      <alignment horizontal="left" vertical="center" wrapText="1"/>
    </xf>
    <xf numFmtId="16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165" fontId="0" fillId="0" borderId="0" xfId="0" applyNumberForma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95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fill>
        <patternFill patternType="solid">
          <fgColor indexed="64"/>
          <bgColor indexed="2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"/>
      <alignment horizontal="center" vertical="center" textRotation="0" wrapText="1" indent="0" justifyLastLine="0" shrinkToFit="0" readingOrder="0"/>
    </dxf>
    <dxf>
      <numFmt numFmtId="1" formatCode="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numFmt numFmtId="1" formatCode="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numFmt numFmtId="1" formatCode="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numFmt numFmtId="1" formatCode="0"/>
      <fill>
        <patternFill patternType="solid">
          <fgColor indexed="64"/>
          <bgColor indexed="22"/>
        </patternFill>
      </fill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6" formatCode="0&quot;#&quot;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numFmt numFmtId="166" formatCode="0&quot;#&quot;"/>
      <alignment horizontal="center" vertical="center" textRotation="0" wrapText="1" indent="0" justifyLastLine="0" shrinkToFit="0" readingOrder="0"/>
    </dxf>
    <dxf>
      <numFmt numFmtId="166" formatCode="0&quot;#&quot;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" formatCode="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numFmt numFmtId="164" formatCode="&quot;$&quot;#,##0.00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numFmt numFmtId="164" formatCode="&quot;$&quot;#,##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2:BB74" totalsRowShown="0" headerRowDxfId="294" dataDxfId="293">
  <autoFilter ref="A2:BB74" xr:uid="{00000000-0009-0000-0100-000005000000}"/>
  <sortState xmlns:xlrd2="http://schemas.microsoft.com/office/spreadsheetml/2017/richdata2" ref="A3:BB13">
    <sortCondition ref="A2:A13"/>
  </sortState>
  <tableColumns count="54">
    <tableColumn id="1" xr3:uid="{00000000-0010-0000-0000-000001000000}" name="Column1" dataDxfId="292"/>
    <tableColumn id="2" xr3:uid="{00000000-0010-0000-0000-000002000000}" name="Column2" dataDxfId="291"/>
    <tableColumn id="3" xr3:uid="{00000000-0010-0000-0000-000003000000}" name="Column3" dataDxfId="290"/>
    <tableColumn id="4" xr3:uid="{00000000-0010-0000-0000-000004000000}" name="Column4" dataDxfId="289"/>
    <tableColumn id="5" xr3:uid="{00000000-0010-0000-0000-000005000000}" name="Column5" dataDxfId="288"/>
    <tableColumn id="6" xr3:uid="{00000000-0010-0000-0000-000006000000}" name="Column6" dataDxfId="287">
      <calculatedColumnFormula>E3*1.4</calculatedColumnFormula>
    </tableColumn>
    <tableColumn id="7" xr3:uid="{00000000-0010-0000-0000-000007000000}" name="Column7" dataDxfId="286">
      <calculatedColumnFormula>F3/C3</calculatedColumnFormula>
    </tableColumn>
    <tableColumn id="8" xr3:uid="{00000000-0010-0000-0000-000008000000}" name="Column8" dataDxfId="285"/>
    <tableColumn id="9" xr3:uid="{00000000-0010-0000-0000-000009000000}" name="Column9" dataDxfId="284">
      <calculatedColumnFormula>G3*0.85</calculatedColumnFormula>
    </tableColumn>
    <tableColumn id="10" xr3:uid="{00000000-0010-0000-0000-00000A000000}" name="Column10" dataDxfId="283"/>
    <tableColumn id="11" xr3:uid="{00000000-0010-0000-0000-00000B000000}" name="Column11" dataDxfId="282"/>
    <tableColumn id="12" xr3:uid="{00000000-0010-0000-0000-00000C000000}" name="Column12" dataDxfId="281"/>
    <tableColumn id="13" xr3:uid="{00000000-0010-0000-0000-00000D000000}" name="Column13" dataDxfId="280"/>
    <tableColumn id="14" xr3:uid="{00000000-0010-0000-0000-00000E000000}" name="Column14" dataDxfId="279"/>
    <tableColumn id="15" xr3:uid="{00000000-0010-0000-0000-00000F000000}" name="Column15" dataDxfId="278"/>
    <tableColumn id="16" xr3:uid="{00000000-0010-0000-0000-000010000000}" name="Column16" dataDxfId="277"/>
    <tableColumn id="17" xr3:uid="{00000000-0010-0000-0000-000011000000}" name="Column17" dataDxfId="276"/>
    <tableColumn id="18" xr3:uid="{00000000-0010-0000-0000-000012000000}" name="Column18" dataDxfId="275"/>
    <tableColumn id="19" xr3:uid="{00000000-0010-0000-0000-000013000000}" name="Column19" dataDxfId="274"/>
    <tableColumn id="20" xr3:uid="{00000000-0010-0000-0000-000014000000}" name="Column20" dataDxfId="273"/>
    <tableColumn id="21" xr3:uid="{00000000-0010-0000-0000-000015000000}" name="Column21" dataDxfId="272"/>
    <tableColumn id="22" xr3:uid="{00000000-0010-0000-0000-000016000000}" name="Column22" dataDxfId="271"/>
    <tableColumn id="23" xr3:uid="{00000000-0010-0000-0000-000017000000}" name="Column23" dataDxfId="270"/>
    <tableColumn id="24" xr3:uid="{00000000-0010-0000-0000-000018000000}" name="Column24" dataDxfId="269"/>
    <tableColumn id="25" xr3:uid="{00000000-0010-0000-0000-000019000000}" name="Column25" dataDxfId="268"/>
    <tableColumn id="26" xr3:uid="{00000000-0010-0000-0000-00001A000000}" name="Column26" dataDxfId="267"/>
    <tableColumn id="27" xr3:uid="{00000000-0010-0000-0000-00001B000000}" name="Column27" dataDxfId="266"/>
    <tableColumn id="28" xr3:uid="{00000000-0010-0000-0000-00001C000000}" name="Column28" dataDxfId="265"/>
    <tableColumn id="29" xr3:uid="{00000000-0010-0000-0000-00001D000000}" name="Column29" dataDxfId="264"/>
    <tableColumn id="30" xr3:uid="{00000000-0010-0000-0000-00001E000000}" name="Column30" dataDxfId="263"/>
    <tableColumn id="31" xr3:uid="{00000000-0010-0000-0000-00001F000000}" name="Column31" dataDxfId="262"/>
    <tableColumn id="32" xr3:uid="{00000000-0010-0000-0000-000020000000}" name="Column32" dataDxfId="261"/>
    <tableColumn id="33" xr3:uid="{00000000-0010-0000-0000-000021000000}" name="Column33" dataDxfId="260"/>
    <tableColumn id="34" xr3:uid="{00000000-0010-0000-0000-000022000000}" name="Column34" dataDxfId="259"/>
    <tableColumn id="35" xr3:uid="{00000000-0010-0000-0000-000023000000}" name="Column35" dataDxfId="258"/>
    <tableColumn id="36" xr3:uid="{00000000-0010-0000-0000-000024000000}" name="Column36" dataDxfId="257"/>
    <tableColumn id="37" xr3:uid="{00000000-0010-0000-0000-000025000000}" name="Column37" dataDxfId="256"/>
    <tableColumn id="38" xr3:uid="{00000000-0010-0000-0000-000026000000}" name="Column38" dataDxfId="255"/>
    <tableColumn id="39" xr3:uid="{00000000-0010-0000-0000-000027000000}" name="Column39" dataDxfId="254"/>
    <tableColumn id="40" xr3:uid="{00000000-0010-0000-0000-000028000000}" name="Column40" dataDxfId="253"/>
    <tableColumn id="41" xr3:uid="{00000000-0010-0000-0000-000029000000}" name="Column41" dataDxfId="252"/>
    <tableColumn id="42" xr3:uid="{00000000-0010-0000-0000-00002A000000}" name="Column42" dataDxfId="251"/>
    <tableColumn id="43" xr3:uid="{00000000-0010-0000-0000-00002B000000}" name="Column43" dataDxfId="250"/>
    <tableColumn id="44" xr3:uid="{00000000-0010-0000-0000-00002C000000}" name="Column44" dataDxfId="249"/>
    <tableColumn id="45" xr3:uid="{00000000-0010-0000-0000-00002D000000}" name="Column45" dataDxfId="248"/>
    <tableColumn id="46" xr3:uid="{00000000-0010-0000-0000-00002E000000}" name="Column46" dataDxfId="247"/>
    <tableColumn id="47" xr3:uid="{00000000-0010-0000-0000-00002F000000}" name="Column47" dataDxfId="246"/>
    <tableColumn id="48" xr3:uid="{00000000-0010-0000-0000-000030000000}" name="Column48" dataDxfId="245"/>
    <tableColumn id="49" xr3:uid="{00000000-0010-0000-0000-000031000000}" name="Column49" dataDxfId="244"/>
    <tableColumn id="50" xr3:uid="{00000000-0010-0000-0000-000032000000}" name="Column50" dataDxfId="243"/>
    <tableColumn id="51" xr3:uid="{00000000-0010-0000-0000-000033000000}" name="Column51" dataDxfId="242"/>
    <tableColumn id="52" xr3:uid="{00000000-0010-0000-0000-000034000000}" name="Column52" dataDxfId="241"/>
    <tableColumn id="53" xr3:uid="{00000000-0010-0000-0000-000035000000}" name="Column53" dataDxfId="240"/>
    <tableColumn id="54" xr3:uid="{00000000-0010-0000-0000-000036000000}" name="Column54" dataDxfId="23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24" displayName="Table24" ref="A1:DI68" totalsRowShown="0" headerRowDxfId="238">
  <autoFilter ref="A1:DI68" xr:uid="{00000000-0009-0000-0100-000003000000}"/>
  <tableColumns count="113">
    <tableColumn id="1" xr3:uid="{00000000-0010-0000-0100-000001000000}" name="Crop"/>
    <tableColumn id="2" xr3:uid="{00000000-0010-0000-0100-000002000000}" name="Origin"/>
    <tableColumn id="3" xr3:uid="{00000000-0010-0000-0100-000003000000}" name="Volume"/>
    <tableColumn id="4" xr3:uid="{00000000-0010-0000-0100-000004000000}" name="Units"/>
    <tableColumn id="5" xr3:uid="{00000000-0010-0000-0100-000005000000}" name="Wholesale Price"/>
    <tableColumn id="6" xr3:uid="{00000000-0010-0000-0100-000006000000}" name="with mark-up"/>
    <tableColumn id="7" xr3:uid="{00000000-0010-0000-0100-000007000000}" name="x value of a point"/>
    <tableColumn id="8" xr3:uid="{00000000-0010-0000-0100-000008000000}" name="Calculated unit of sale"/>
    <tableColumn id="9" xr3:uid="{00000000-0010-0000-0100-000009000000}" name="Rounded unit of sale"/>
    <tableColumn id="10" xr3:uid="{00000000-0010-0000-0100-00000A000000}" name="*+/- for Everdale"/>
    <tableColumn id="11" xr3:uid="{00000000-0010-0000-0100-00000B000000}" name="*+/- per case"/>
    <tableColumn id="12" xr3:uid="{00000000-0010-0000-0100-00000C000000}" name="Real unit of sale"/>
    <tableColumn id="13" xr3:uid="{00000000-0010-0000-0100-00000D000000}" name="Crop specific adjustment factor"/>
    <tableColumn id="14" xr3:uid="{00000000-0010-0000-0100-00000E000000}" name="Adjusted point worth"/>
    <tableColumn id="15" xr3:uid="{00000000-0010-0000-0100-00000F000000}" name="Rounded adjusted point worth"/>
    <tableColumn id="16" xr3:uid="{00000000-0010-0000-0100-000010000000}" name="Actual +/- for Everdale"/>
    <tableColumn id="17" xr3:uid="{00000000-0010-0000-0100-000011000000}" name="Actual +/- per case"/>
    <tableColumn id="18" xr3:uid="{00000000-0010-0000-0100-000012000000}" name="Unit of Sale"/>
    <tableColumn id="19" xr3:uid="{00000000-0010-0000-0100-000013000000}" name="Unit" dataDxfId="237"/>
    <tableColumn id="20" xr3:uid="{00000000-0010-0000-0100-000014000000}" name="Point Value" dataDxfId="236"/>
    <tableColumn id="21" xr3:uid="{00000000-0010-0000-0100-000015000000}" name="EV Total Amount Went Through Pick-up 1"/>
    <tableColumn id="22" xr3:uid="{00000000-0010-0000-0100-000016000000}" name="EV Total Amount Went Through Pick-up 2"/>
    <tableColumn id="23" xr3:uid="{00000000-0010-0000-0100-000017000000}" name="EV Total Amount Went Through Pick-up 3"/>
    <tableColumn id="24" xr3:uid="{00000000-0010-0000-0100-000018000000}" name="EV Total Amount Went Through Pick-up 4"/>
    <tableColumn id="25" xr3:uid="{00000000-0010-0000-0100-000019000000}" name="EV Total Amount Went Through Pick-up 5"/>
    <tableColumn id="26" xr3:uid="{00000000-0010-0000-0100-00001A000000}" name="EV Total Amount Went Through Pick-up 6"/>
    <tableColumn id="27" xr3:uid="{00000000-0010-0000-0100-00001B000000}" name="EV Total Amount Went Through Pick-up 7"/>
    <tableColumn id="28" xr3:uid="{00000000-0010-0000-0100-00001C000000}" name="EV Total Amount Went Through Pick-up 8"/>
    <tableColumn id="29" xr3:uid="{00000000-0010-0000-0100-00001D000000}" name="EV Total Amount Went Through Pick-up 9"/>
    <tableColumn id="30" xr3:uid="{00000000-0010-0000-0100-00001E000000}" name="EV Total Went Through Pick-up 10"/>
    <tableColumn id="31" xr3:uid="{00000000-0010-0000-0100-00001F000000}" name="EV Total Went Through Pick-up 11"/>
    <tableColumn id="32" xr3:uid="{00000000-0010-0000-0100-000020000000}" name="EV Total Went Through Pick-up 12"/>
    <tableColumn id="33" xr3:uid="{00000000-0010-0000-0100-000021000000}" name="EV Total Went Through Pick-up 13"/>
    <tableColumn id="34" xr3:uid="{00000000-0010-0000-0100-000022000000}" name="EV Total Went Through Pick-up 14"/>
    <tableColumn id="35" xr3:uid="{00000000-0010-0000-0100-000023000000}" name="EV Total Went Through Pick-up 15"/>
    <tableColumn id="36" xr3:uid="{00000000-0010-0000-0100-000024000000}" name="EV Total Went Through Pick-up 16"/>
    <tableColumn id="37" xr3:uid="{00000000-0010-0000-0100-000025000000}" name="EV Total Went Through Pick-up 17"/>
    <tableColumn id="38" xr3:uid="{00000000-0010-0000-0100-000026000000}" name="EV Total Went Through Pick-up 18"/>
    <tableColumn id="39" xr3:uid="{00000000-0010-0000-0100-000027000000}" name="EV Total Went Through Pick-up 19"/>
    <tableColumn id="40" xr3:uid="{00000000-0010-0000-0100-000028000000}" name="EV Total Went Through Pick-up 20"/>
    <tableColumn id="41" xr3:uid="{00000000-0010-0000-0100-000029000000}" name="EV Total Went Through Pick-up 21"/>
    <tableColumn id="42" xr3:uid="{00000000-0010-0000-0100-00002A000000}" name="EV Total Went Through Pick-up 22"/>
    <tableColumn id="43" xr3:uid="{00000000-0010-0000-0100-00002B000000}" name="EV Total Went Through Pick-up 23"/>
    <tableColumn id="44" xr3:uid="{00000000-0010-0000-0100-00002C000000}" name="EV Total Went Through Pick-up 24"/>
    <tableColumn id="45" xr3:uid="{00000000-0010-0000-0100-00002D000000}" name="EV Total Went Through Pick-up 25"/>
    <tableColumn id="46" xr3:uid="{00000000-0010-0000-0100-00002E000000}" name="EV Total Went Through Pick-up 26"/>
    <tableColumn id="47" xr3:uid="{00000000-0010-0000-0100-00002F000000}" name="EV Total Went Through Pick-up 27"/>
    <tableColumn id="48" xr3:uid="{00000000-0010-0000-0100-000030000000}" name="EV Total Went Through Pick-up 28"/>
    <tableColumn id="49" xr3:uid="{00000000-0010-0000-0100-000031000000}" name="EV Total Went Through Pick-up 29"/>
    <tableColumn id="50" xr3:uid="{00000000-0010-0000-0100-000032000000}" name="EV Total Went Through Pick-up 30"/>
    <tableColumn id="51" xr3:uid="{00000000-0010-0000-0100-000033000000}" name="EV Total Went Through Pick-up 31"/>
    <tableColumn id="52" xr3:uid="{00000000-0010-0000-0100-000034000000}" name="EV Total Went Through Pick-up 32"/>
    <tableColumn id="53" xr3:uid="{00000000-0010-0000-0100-000035000000}" name="EV Total Went Through Pick-up 33"/>
    <tableColumn id="54" xr3:uid="{00000000-0010-0000-0100-000036000000}" name="EV Total Went Through Pick-up 34"/>
    <tableColumn id="55" xr3:uid="{00000000-0010-0000-0100-000037000000}" name="EV Total Went Through Pick-up 35"/>
    <tableColumn id="56" xr3:uid="{00000000-0010-0000-0100-000038000000}" name="EV Total Went Through Pick-up 36"/>
    <tableColumn id="57" xr3:uid="{00000000-0010-0000-0100-000039000000}" name="EV Total Went Through Pick-up 37"/>
    <tableColumn id="58" xr3:uid="{00000000-0010-0000-0100-00003A000000}" name="EV Total Went Through Pick-up 38"/>
    <tableColumn id="59" xr3:uid="{00000000-0010-0000-0100-00003B000000}" name="EV Amount Needed For This Week"/>
    <tableColumn id="60" xr3:uid="{00000000-0010-0000-0100-00003C000000}" name="Starting inventory and additions" dataDxfId="235"/>
    <tableColumn id="61" xr3:uid="{00000000-0010-0000-0100-00003D000000}" name="CF Amount Needed"/>
    <tableColumn id="62" xr3:uid="{00000000-0010-0000-0100-00003E000000}" name="Have for CF"/>
    <tableColumn id="63" xr3:uid="{00000000-0010-0000-0100-00003F000000}" name="EV Point Value For Amount"/>
    <tableColumn id="64" xr3:uid="{00000000-0010-0000-0100-000040000000}" name="Amount to Harvest / Order for Hillsburgh"/>
    <tableColumn id="65" xr3:uid="{00000000-0010-0000-0100-000041000000}" name="Starting Inventory and additions2" dataDxfId="234"/>
    <tableColumn id="66" xr3:uid="{00000000-0010-0000-0100-000042000000}" name="EV Total Amount Went Through Pick-up 63"/>
    <tableColumn id="67" xr3:uid="{00000000-0010-0000-0100-000043000000}" name="EV Total Amount Went Through Pick-up 74"/>
    <tableColumn id="68" xr3:uid="{00000000-0010-0000-0100-000044000000}" name="EV Total Amount Went Through Pick-up 85"/>
    <tableColumn id="69" xr3:uid="{00000000-0010-0000-0100-000045000000}" name="EV Total Amount Went Through Pick-up 96"/>
    <tableColumn id="70" xr3:uid="{00000000-0010-0000-0100-000046000000}" name="EV Total Went Through Pick-up 107"/>
    <tableColumn id="71" xr3:uid="{00000000-0010-0000-0100-000047000000}" name="EV Total Went Through Pick-up 118"/>
    <tableColumn id="72" xr3:uid="{00000000-0010-0000-0100-000048000000}" name="EV Total Went Through Pick-up 129"/>
    <tableColumn id="73" xr3:uid="{00000000-0010-0000-0100-000049000000}" name="EV Total Went Through Pick-up 1310"/>
    <tableColumn id="74" xr3:uid="{00000000-0010-0000-0100-00004A000000}" name="EV Total Went Through Pick-up 1411"/>
    <tableColumn id="75" xr3:uid="{00000000-0010-0000-0100-00004B000000}" name="EV Total Went Through Pick-up 1512"/>
    <tableColumn id="76" xr3:uid="{00000000-0010-0000-0100-00004C000000}" name="EV Total Went Through Pick-up 1613"/>
    <tableColumn id="77" xr3:uid="{00000000-0010-0000-0100-00004D000000}" name="EV Total Went Through Pick-up 1714"/>
    <tableColumn id="78" xr3:uid="{00000000-0010-0000-0100-00004E000000}" name="EV Total Went Through Pick-up 1815"/>
    <tableColumn id="79" xr3:uid="{00000000-0010-0000-0100-00004F000000}" name="EV Total Went Through Pick-up 1916"/>
    <tableColumn id="80" xr3:uid="{00000000-0010-0000-0100-000050000000}" name="EV Total Went Through Pick-up 2017"/>
    <tableColumn id="81" xr3:uid="{00000000-0010-0000-0100-000051000000}" name="EV Total Went Through Pick-up 2118"/>
    <tableColumn id="82" xr3:uid="{00000000-0010-0000-0100-000052000000}" name="EV Total Went Through Pick-up 2219"/>
    <tableColumn id="83" xr3:uid="{00000000-0010-0000-0100-000053000000}" name="EV Total Went Through Pick-up 2320"/>
    <tableColumn id="84" xr3:uid="{00000000-0010-0000-0100-000054000000}" name="EV Total Went Through Pick-up 2421"/>
    <tableColumn id="85" xr3:uid="{00000000-0010-0000-0100-000055000000}" name="EV Total Went Through Pick-up 2522"/>
    <tableColumn id="86" xr3:uid="{00000000-0010-0000-0100-000056000000}" name="EV Total Went Through Pick-up 2623"/>
    <tableColumn id="87" xr3:uid="{00000000-0010-0000-0100-000057000000}" name="EV Total Went Through Pick-up 2724"/>
    <tableColumn id="88" xr3:uid="{00000000-0010-0000-0100-000058000000}" name="EV Total Went Through Pick-up 2825"/>
    <tableColumn id="89" xr3:uid="{00000000-0010-0000-0100-000059000000}" name="EV Total Went Through Pick-up 2926"/>
    <tableColumn id="90" xr3:uid="{00000000-0010-0000-0100-00005A000000}" name="EV Total Went Through Pick-up 3027"/>
    <tableColumn id="91" xr3:uid="{00000000-0010-0000-0100-00005B000000}" name="EV Total Went Through Pick-up 3128"/>
    <tableColumn id="92" xr3:uid="{00000000-0010-0000-0100-00005C000000}" name="EV Total Went Through Pick-up 3229"/>
    <tableColumn id="93" xr3:uid="{00000000-0010-0000-0100-00005D000000}" name="EV Total Went Through Pick-up 3330"/>
    <tableColumn id="94" xr3:uid="{00000000-0010-0000-0100-00005E000000}" name="EV Total Went Through Pick-up 3431"/>
    <tableColumn id="95" xr3:uid="{00000000-0010-0000-0100-00005F000000}" name="EV Total Went Through Pick-up 3532"/>
    <tableColumn id="96" xr3:uid="{00000000-0010-0000-0100-000060000000}" name="EV Total Went Through Pick-up 3633"/>
    <tableColumn id="97" xr3:uid="{00000000-0010-0000-0100-000061000000}" name="EV Total Went Through Pick-up 3734"/>
    <tableColumn id="98" xr3:uid="{00000000-0010-0000-0100-000062000000}" name="EV Total Went Through Pick-up 3835"/>
    <tableColumn id="99" xr3:uid="{00000000-0010-0000-0100-000063000000}" name="EV Amount Needed For This Week36"/>
    <tableColumn id="101" xr3:uid="{00000000-0010-0000-0100-000065000000}" name="CF Amount Needed37"/>
    <tableColumn id="102" xr3:uid="{00000000-0010-0000-0100-000066000000}" name="Have for CF38"/>
    <tableColumn id="103" xr3:uid="{00000000-0010-0000-0100-000067000000}" name="Annex Point Value For Amount"/>
    <tableColumn id="104" xr3:uid="{00000000-0010-0000-0100-000068000000}" name="EV Point Value For Amount39"/>
    <tableColumn id="105" xr3:uid="{00000000-0010-0000-0100-000069000000}" name="CF Point Value for Amount"/>
    <tableColumn id="106" xr3:uid="{00000000-0010-0000-0100-00006A000000}" name="TOTAL POINT VALUE"/>
    <tableColumn id="107" xr3:uid="{00000000-0010-0000-0100-00006B000000}" name="AMOUNT OF CROP NEEDED"/>
    <tableColumn id="110" xr3:uid="{00000000-0010-0000-0100-00006E000000}" name="Amount to Harvest / Order for Hillsburgh40"/>
    <tableColumn id="108" xr3:uid="{00000000-0010-0000-0100-00006C000000}" name="Ran out at"/>
    <tableColumn id="109" xr3:uid="{00000000-0010-0000-0100-00006D000000}" name="Kitchen / Compost"/>
    <tableColumn id="111" xr3:uid="{00000000-0010-0000-0100-00006F000000}" name="EWCS / SEED"/>
    <tableColumn id="112" xr3:uid="{00000000-0010-0000-0100-000070000000}" name="Closing Inventory"/>
    <tableColumn id="113" xr3:uid="{00000000-0010-0000-0100-000071000000}" name="Amount Used"/>
    <tableColumn id="114" xr3:uid="{00000000-0010-0000-0100-000072000000}" name="Comments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A1:DE53" totalsRowShown="0">
  <autoFilter ref="A1:DE53" xr:uid="{00000000-0009-0000-0100-000001000000}"/>
  <tableColumns count="109">
    <tableColumn id="1" xr3:uid="{00000000-0010-0000-0200-000001000000}" name="Crop" dataDxfId="233"/>
    <tableColumn id="2" xr3:uid="{00000000-0010-0000-0200-000002000000}" name="Origin" dataDxfId="232"/>
    <tableColumn id="3" xr3:uid="{00000000-0010-0000-0200-000003000000}" name="Volume" dataDxfId="231"/>
    <tableColumn id="4" xr3:uid="{00000000-0010-0000-0200-000004000000}" name="Units" dataDxfId="230"/>
    <tableColumn id="5" xr3:uid="{00000000-0010-0000-0200-000005000000}" name="Wholesale Price" dataDxfId="229"/>
    <tableColumn id="6" xr3:uid="{00000000-0010-0000-0200-000006000000}" name="with mark-up" dataDxfId="228"/>
    <tableColumn id="7" xr3:uid="{00000000-0010-0000-0200-000007000000}" name="x value of a point" dataDxfId="227"/>
    <tableColumn id="8" xr3:uid="{00000000-0010-0000-0200-000008000000}" name="Calculated unit of sale" dataDxfId="226"/>
    <tableColumn id="9" xr3:uid="{00000000-0010-0000-0200-000009000000}" name="Rounded unit of sale" dataDxfId="225"/>
    <tableColumn id="10" xr3:uid="{00000000-0010-0000-0200-00000A000000}" name="*+/- for Everdale" dataDxfId="224"/>
    <tableColumn id="11" xr3:uid="{00000000-0010-0000-0200-00000B000000}" name="*+/- per case" dataDxfId="223"/>
    <tableColumn id="12" xr3:uid="{00000000-0010-0000-0200-00000C000000}" name="Real unit of sale" dataDxfId="222"/>
    <tableColumn id="13" xr3:uid="{00000000-0010-0000-0200-00000D000000}" name="Crop specific adjustment factor" dataDxfId="221"/>
    <tableColumn id="14" xr3:uid="{00000000-0010-0000-0200-00000E000000}" name="Adjusted point worth" dataDxfId="220"/>
    <tableColumn id="15" xr3:uid="{00000000-0010-0000-0200-00000F000000}" name="Rounded adjusted point worth" dataDxfId="219"/>
    <tableColumn id="16" xr3:uid="{00000000-0010-0000-0200-000010000000}" name="Actual +/- for Everdale" dataDxfId="218"/>
    <tableColumn id="17" xr3:uid="{00000000-0010-0000-0200-000011000000}" name="Actual +/- per case" dataDxfId="217"/>
    <tableColumn id="18" xr3:uid="{00000000-0010-0000-0200-000012000000}" name="Unit of Sale" dataDxfId="216"/>
    <tableColumn id="19" xr3:uid="{00000000-0010-0000-0200-000013000000}" name="Point Value" dataDxfId="215"/>
    <tableColumn id="20" xr3:uid="{00000000-0010-0000-0200-000014000000}" name="Annex Went Through Pick-up 1" dataDxfId="214"/>
    <tableColumn id="21" xr3:uid="{00000000-0010-0000-0200-000015000000}" name="Annex Went Through Pick-up 2" dataDxfId="213"/>
    <tableColumn id="22" xr3:uid="{00000000-0010-0000-0200-000016000000}" name="Annex Went Through Pick-up 3" dataDxfId="212"/>
    <tableColumn id="23" xr3:uid="{00000000-0010-0000-0200-000017000000}" name="Annex Went Through Pick-up 4" dataDxfId="211"/>
    <tableColumn id="24" xr3:uid="{00000000-0010-0000-0200-000018000000}" name="Annex Went Through Pick-up 5" dataDxfId="210"/>
    <tableColumn id="25" xr3:uid="{00000000-0010-0000-0200-000019000000}" name="Annex Went Through Pick-up 6" dataDxfId="209"/>
    <tableColumn id="26" xr3:uid="{00000000-0010-0000-0200-00001A000000}" name="Annex Went Through Pick-up 7" dataDxfId="208"/>
    <tableColumn id="27" xr3:uid="{00000000-0010-0000-0200-00001B000000}" name="Annex Went Through Pick-up 8" dataDxfId="207"/>
    <tableColumn id="28" xr3:uid="{00000000-0010-0000-0200-00001C000000}" name="Annex Went Through Pick-up 9" dataDxfId="206"/>
    <tableColumn id="29" xr3:uid="{00000000-0010-0000-0200-00001D000000}" name="Annex Went Through Pick-up 10" dataDxfId="205"/>
    <tableColumn id="30" xr3:uid="{00000000-0010-0000-0200-00001E000000}" name="Annex Went Through Pick-up 11" dataDxfId="204"/>
    <tableColumn id="31" xr3:uid="{00000000-0010-0000-0200-00001F000000}" name="Annex Went Through Pick-up 12" dataDxfId="203"/>
    <tableColumn id="32" xr3:uid="{00000000-0010-0000-0200-000020000000}" name="Annex Went Through Pick-up 13" dataDxfId="202"/>
    <tableColumn id="33" xr3:uid="{00000000-0010-0000-0200-000021000000}" name="Annex Went Through Pick-up 14" dataDxfId="201"/>
    <tableColumn id="34" xr3:uid="{00000000-0010-0000-0200-000022000000}" name="Annex Went Through Pick-up 15" dataDxfId="200"/>
    <tableColumn id="35" xr3:uid="{00000000-0010-0000-0200-000023000000}" name="Annex Went Through Pick-up 16" dataDxfId="199"/>
    <tableColumn id="36" xr3:uid="{00000000-0010-0000-0200-000024000000}" name="Annex Went Through Pick-up 17" dataDxfId="198"/>
    <tableColumn id="37" xr3:uid="{00000000-0010-0000-0200-000025000000}" name="Annex Went Through Pick-up 18" dataDxfId="197"/>
    <tableColumn id="38" xr3:uid="{00000000-0010-0000-0200-000026000000}" name="Annex Went Through Pick-up 19" dataDxfId="196"/>
    <tableColumn id="39" xr3:uid="{00000000-0010-0000-0200-000027000000}" name="Annex Went Through Pick-up 20" dataDxfId="195"/>
    <tableColumn id="40" xr3:uid="{00000000-0010-0000-0200-000028000000}" name="Annex Went Through Pick-up 21" dataDxfId="194"/>
    <tableColumn id="41" xr3:uid="{00000000-0010-0000-0200-000029000000}" name="Annex Went Through Pick-up 22" dataDxfId="193"/>
    <tableColumn id="42" xr3:uid="{00000000-0010-0000-0200-00002A000000}" name="Annex Went Through Pick-up 23" dataDxfId="192"/>
    <tableColumn id="43" xr3:uid="{00000000-0010-0000-0200-00002B000000}" name="Annex Went Through Pick-up 24" dataDxfId="191"/>
    <tableColumn id="44" xr3:uid="{00000000-0010-0000-0200-00002C000000}" name="Annex Went Through Pick-up 25" dataDxfId="190"/>
    <tableColumn id="45" xr3:uid="{00000000-0010-0000-0200-00002D000000}" name="Annex Went Through Pick-up 26" dataDxfId="189"/>
    <tableColumn id="46" xr3:uid="{00000000-0010-0000-0200-00002E000000}" name="Annex Went Through Pick-up 27" dataDxfId="188"/>
    <tableColumn id="47" xr3:uid="{00000000-0010-0000-0200-00002F000000}" name="Annex Went Through Pick-up 28" dataDxfId="187"/>
    <tableColumn id="48" xr3:uid="{00000000-0010-0000-0200-000030000000}" name="Annex Went Through Pick-up 29" dataDxfId="186"/>
    <tableColumn id="49" xr3:uid="{00000000-0010-0000-0200-000031000000}" name="Annex Went Through Pick-up 30" dataDxfId="185"/>
    <tableColumn id="50" xr3:uid="{00000000-0010-0000-0200-000032000000}" name="Annex Went Through Pick-up 31" dataDxfId="184"/>
    <tableColumn id="51" xr3:uid="{00000000-0010-0000-0200-000033000000}" name="Annex Went Through Pick-up 32" dataDxfId="183"/>
    <tableColumn id="52" xr3:uid="{00000000-0010-0000-0200-000034000000}" name="Annex Went Through Pick-up 33" dataDxfId="182"/>
    <tableColumn id="53" xr3:uid="{00000000-0010-0000-0200-000035000000}" name="Annex Went Through Pick-up 34" dataDxfId="181"/>
    <tableColumn id="54" xr3:uid="{00000000-0010-0000-0200-000036000000}" name="Annex Went Through Pick-up 35" dataDxfId="180"/>
    <tableColumn id="55" xr3:uid="{00000000-0010-0000-0200-000037000000}" name="Annex Went Through Pick-up 36" dataDxfId="179"/>
    <tableColumn id="56" xr3:uid="{00000000-0010-0000-0200-000038000000}" name="Annex Went Through Pick-up 37" dataDxfId="178"/>
    <tableColumn id="57" xr3:uid="{00000000-0010-0000-0200-000039000000}" name="Annex Went Through Pick-up 38" dataDxfId="177"/>
    <tableColumn id="58" xr3:uid="{00000000-0010-0000-0200-00003A000000}" name="Annex Amount Needed For This Week" dataDxfId="176"/>
    <tableColumn id="59" xr3:uid="{00000000-0010-0000-0200-00003B000000}" name="Bring to Annex" dataDxfId="175"/>
    <tableColumn id="60" xr3:uid="{00000000-0010-0000-0200-00003C000000}" name="Harvest Share Closing inventory" dataDxfId="174"/>
    <tableColumn id="61" xr3:uid="{00000000-0010-0000-0200-00003D000000}" name="EV Total Amount Went Through Pick-up 1" dataDxfId="173"/>
    <tableColumn id="62" xr3:uid="{00000000-0010-0000-0200-00003E000000}" name="EV Total Amount Went Through Pick-up 2" dataDxfId="172"/>
    <tableColumn id="63" xr3:uid="{00000000-0010-0000-0200-00003F000000}" name="EV Total Amount Went Through Pick-up 3" dataDxfId="171"/>
    <tableColumn id="64" xr3:uid="{00000000-0010-0000-0200-000040000000}" name="EV Total Amount Went Through Pick-up 4" dataDxfId="170"/>
    <tableColumn id="65" xr3:uid="{00000000-0010-0000-0200-000041000000}" name="EV Total Amount Went Through Pick-up 5" dataDxfId="169"/>
    <tableColumn id="66" xr3:uid="{00000000-0010-0000-0200-000042000000}" name="EV Total Amount Went Through Pick-up 6" dataDxfId="168"/>
    <tableColumn id="67" xr3:uid="{00000000-0010-0000-0200-000043000000}" name="EV Total Amount Went Through Pick-up 7" dataDxfId="167"/>
    <tableColumn id="68" xr3:uid="{00000000-0010-0000-0200-000044000000}" name="EV Total Amount Went Through Pick-up 8" dataDxfId="166"/>
    <tableColumn id="69" xr3:uid="{00000000-0010-0000-0200-000045000000}" name="EV Total Amount Went Through Pick-up 9" dataDxfId="165"/>
    <tableColumn id="70" xr3:uid="{00000000-0010-0000-0200-000046000000}" name="EV Total Went Through Pick-up 10" dataDxfId="164"/>
    <tableColumn id="71" xr3:uid="{00000000-0010-0000-0200-000047000000}" name="EV Total Went Through Pick-up 11"/>
    <tableColumn id="72" xr3:uid="{00000000-0010-0000-0200-000048000000}" name="EV Total Went Through Pick-up 12" dataDxfId="163"/>
    <tableColumn id="73" xr3:uid="{00000000-0010-0000-0200-000049000000}" name="EV Total Went Through Pick-up 13" dataDxfId="162"/>
    <tableColumn id="74" xr3:uid="{00000000-0010-0000-0200-00004A000000}" name="EV Total Went Through Pick-up 14" dataDxfId="161"/>
    <tableColumn id="75" xr3:uid="{00000000-0010-0000-0200-00004B000000}" name="EV Total Went Through Pick-up 15" dataDxfId="160"/>
    <tableColumn id="76" xr3:uid="{00000000-0010-0000-0200-00004C000000}" name="EV Total Went Through Pick-up 16" dataDxfId="159"/>
    <tableColumn id="77" xr3:uid="{00000000-0010-0000-0200-00004D000000}" name="EV Total Went Through Pick-up 17" dataDxfId="158"/>
    <tableColumn id="78" xr3:uid="{00000000-0010-0000-0200-00004E000000}" name="EV Total Went Through Pick-up 18" dataDxfId="157"/>
    <tableColumn id="79" xr3:uid="{00000000-0010-0000-0200-00004F000000}" name="EV Total Went Through Pick-up 19" dataDxfId="156"/>
    <tableColumn id="80" xr3:uid="{00000000-0010-0000-0200-000050000000}" name="EV Total Went Through Pick-up 20" dataDxfId="155"/>
    <tableColumn id="81" xr3:uid="{00000000-0010-0000-0200-000051000000}" name="EV Total Went Through Pick-up 21" dataDxfId="154"/>
    <tableColumn id="82" xr3:uid="{00000000-0010-0000-0200-000052000000}" name="EV Total Went Through Pick-up 22" dataDxfId="153"/>
    <tableColumn id="83" xr3:uid="{00000000-0010-0000-0200-000053000000}" name="EV Total Went Through Pick-up 23" dataDxfId="152"/>
    <tableColumn id="84" xr3:uid="{00000000-0010-0000-0200-000054000000}" name="EV Total Went Through Pick-up 24" dataDxfId="151"/>
    <tableColumn id="85" xr3:uid="{00000000-0010-0000-0200-000055000000}" name="EV Total Went Through Pick-up 25" dataDxfId="150"/>
    <tableColumn id="86" xr3:uid="{00000000-0010-0000-0200-000056000000}" name="EV Total Went Through Pick-up 26" dataDxfId="149"/>
    <tableColumn id="87" xr3:uid="{00000000-0010-0000-0200-000057000000}" name="EV Total Went Through Pick-up 27" dataDxfId="148"/>
    <tableColumn id="88" xr3:uid="{00000000-0010-0000-0200-000058000000}" name="EV Total Went Through Pick-up 28" dataDxfId="147"/>
    <tableColumn id="89" xr3:uid="{00000000-0010-0000-0200-000059000000}" name="EV Total Went Through Pick-up 29" dataDxfId="146"/>
    <tableColumn id="90" xr3:uid="{00000000-0010-0000-0200-00005A000000}" name="EV Total Went Through Pick-up 30" dataDxfId="145"/>
    <tableColumn id="91" xr3:uid="{00000000-0010-0000-0200-00005B000000}" name="EV Total Went Through Pick-up 31" dataDxfId="144"/>
    <tableColumn id="92" xr3:uid="{00000000-0010-0000-0200-00005C000000}" name="EV Total Went Through Pick-up 32" dataDxfId="143"/>
    <tableColumn id="93" xr3:uid="{00000000-0010-0000-0200-00005D000000}" name="EV Total Went Through Pick-up 33" dataDxfId="142"/>
    <tableColumn id="94" xr3:uid="{00000000-0010-0000-0200-00005E000000}" name="EV Total Went Through Pick-up 34" dataDxfId="141"/>
    <tableColumn id="95" xr3:uid="{00000000-0010-0000-0200-00005F000000}" name="EV Total Went Through Pick-up 35" dataDxfId="140"/>
    <tableColumn id="96" xr3:uid="{00000000-0010-0000-0200-000060000000}" name="EV Total Went Through Pick-up 36" dataDxfId="139"/>
    <tableColumn id="97" xr3:uid="{00000000-0010-0000-0200-000061000000}" name="EV Total Went Through Pick-up 37" dataDxfId="138"/>
    <tableColumn id="98" xr3:uid="{00000000-0010-0000-0200-000062000000}" name="EV Total Went Through Pick-up 38" dataDxfId="137"/>
    <tableColumn id="99" xr3:uid="{00000000-0010-0000-0200-000063000000}" name="EV Amount Needed For This Week" dataDxfId="136"/>
    <tableColumn id="100" xr3:uid="{00000000-0010-0000-0200-000064000000}" name="Have For On-Farm Pick-Up" dataDxfId="135"/>
    <tableColumn id="101" xr3:uid="{00000000-0010-0000-0200-000065000000}" name="CF Amount Needed" dataDxfId="134"/>
    <tableColumn id="102" xr3:uid="{00000000-0010-0000-0200-000066000000}" name="Have for CF" dataDxfId="133"/>
    <tableColumn id="103" xr3:uid="{00000000-0010-0000-0200-000067000000}" name="Annex Point Value For Amount" dataDxfId="132"/>
    <tableColumn id="104" xr3:uid="{00000000-0010-0000-0200-000068000000}" name="EV Point Value For Amount" dataDxfId="131"/>
    <tableColumn id="105" xr3:uid="{00000000-0010-0000-0200-000069000000}" name="CF Point Value for Amount" dataDxfId="130"/>
    <tableColumn id="106" xr3:uid="{00000000-0010-0000-0200-00006A000000}" name="TOTAL POINT VALUE" dataDxfId="129"/>
    <tableColumn id="107" xr3:uid="{00000000-0010-0000-0200-00006B000000}" name="AMOUNT OF CROP NEEDED" dataDxfId="128"/>
    <tableColumn id="108" xr3:uid="{00000000-0010-0000-0200-00006C000000}" name="Amount to Harvest / Order for Hillsburgh" dataDxfId="127"/>
    <tableColumn id="109" xr3:uid="{00000000-0010-0000-0200-00006D000000}" name="Donation from fridge NOT STARTING INVENTORY" dataDxfId="12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35" displayName="Table35" ref="A2:DT76" totalsRowShown="0" headerRowDxfId="125" dataDxfId="124">
  <autoFilter ref="A2:DT76" xr:uid="{00000000-0009-0000-0100-000004000000}"/>
  <tableColumns count="124">
    <tableColumn id="1" xr3:uid="{00000000-0010-0000-0300-000001000000}" name="GROWN" dataDxfId="123"/>
    <tableColumn id="2" xr3:uid="{00000000-0010-0000-0300-000002000000}" name="Column1" dataDxfId="122"/>
    <tableColumn id="3" xr3:uid="{00000000-0010-0000-0300-000003000000}" name="Column2" dataDxfId="121"/>
    <tableColumn id="4" xr3:uid="{00000000-0010-0000-0300-000004000000}" name="Column3" dataDxfId="120"/>
    <tableColumn id="5" xr3:uid="{00000000-0010-0000-0300-000005000000}" name="Column4" dataDxfId="119"/>
    <tableColumn id="6" xr3:uid="{00000000-0010-0000-0300-000006000000}" name="Column5" dataDxfId="118"/>
    <tableColumn id="7" xr3:uid="{00000000-0010-0000-0300-000007000000}" name="Column6" dataDxfId="117"/>
    <tableColumn id="8" xr3:uid="{00000000-0010-0000-0300-000008000000}" name="Column7" dataDxfId="116"/>
    <tableColumn id="9" xr3:uid="{00000000-0010-0000-0300-000009000000}" name="Column8" dataDxfId="115"/>
    <tableColumn id="10" xr3:uid="{00000000-0010-0000-0300-00000A000000}" name="Column9" dataDxfId="114"/>
    <tableColumn id="11" xr3:uid="{00000000-0010-0000-0300-00000B000000}" name="Column10" dataDxfId="113"/>
    <tableColumn id="12" xr3:uid="{00000000-0010-0000-0300-00000C000000}" name="Column11" dataDxfId="112"/>
    <tableColumn id="13" xr3:uid="{00000000-0010-0000-0300-00000D000000}" name="Column12" dataDxfId="111"/>
    <tableColumn id="14" xr3:uid="{00000000-0010-0000-0300-00000E000000}" name="Column13" dataDxfId="110"/>
    <tableColumn id="15" xr3:uid="{00000000-0010-0000-0300-00000F000000}" name="Column14" dataDxfId="109"/>
    <tableColumn id="16" xr3:uid="{00000000-0010-0000-0300-000010000000}" name="Column15" dataDxfId="108"/>
    <tableColumn id="17" xr3:uid="{00000000-0010-0000-0300-000011000000}" name="Column16" dataDxfId="107"/>
    <tableColumn id="18" xr3:uid="{00000000-0010-0000-0300-000012000000}" name="Column17" dataDxfId="106"/>
    <tableColumn id="19" xr3:uid="{00000000-0010-0000-0300-000013000000}" name="Column18" dataDxfId="105"/>
    <tableColumn id="20" xr3:uid="{00000000-0010-0000-0300-000014000000}" name="Column19" dataDxfId="104"/>
    <tableColumn id="21" xr3:uid="{00000000-0010-0000-0300-000015000000}" name="Column20" dataDxfId="103"/>
    <tableColumn id="22" xr3:uid="{00000000-0010-0000-0300-000016000000}" name="Column21" dataDxfId="102"/>
    <tableColumn id="23" xr3:uid="{00000000-0010-0000-0300-000017000000}" name="Column22" dataDxfId="101"/>
    <tableColumn id="24" xr3:uid="{00000000-0010-0000-0300-000018000000}" name="Column23" dataDxfId="100"/>
    <tableColumn id="25" xr3:uid="{00000000-0010-0000-0300-000019000000}" name="Column24" dataDxfId="99"/>
    <tableColumn id="26" xr3:uid="{00000000-0010-0000-0300-00001A000000}" name="Column25" dataDxfId="98"/>
    <tableColumn id="27" xr3:uid="{00000000-0010-0000-0300-00001B000000}" name="Column26" dataDxfId="97"/>
    <tableColumn id="28" xr3:uid="{00000000-0010-0000-0300-00001C000000}" name="Column27" dataDxfId="96"/>
    <tableColumn id="29" xr3:uid="{00000000-0010-0000-0300-00001D000000}" name="Column28" dataDxfId="95"/>
    <tableColumn id="30" xr3:uid="{00000000-0010-0000-0300-00001E000000}" name="Column29" dataDxfId="94"/>
    <tableColumn id="31" xr3:uid="{00000000-0010-0000-0300-00001F000000}" name="Column30" dataDxfId="93"/>
    <tableColumn id="32" xr3:uid="{00000000-0010-0000-0300-000020000000}" name="Column31" dataDxfId="92"/>
    <tableColumn id="33" xr3:uid="{00000000-0010-0000-0300-000021000000}" name="Column32" dataDxfId="91"/>
    <tableColumn id="34" xr3:uid="{00000000-0010-0000-0300-000022000000}" name="Column33" dataDxfId="90"/>
    <tableColumn id="35" xr3:uid="{00000000-0010-0000-0300-000023000000}" name="Column34" dataDxfId="89"/>
    <tableColumn id="36" xr3:uid="{00000000-0010-0000-0300-000024000000}" name="Column35" dataDxfId="88"/>
    <tableColumn id="37" xr3:uid="{00000000-0010-0000-0300-000025000000}" name="Column36" dataDxfId="87"/>
    <tableColumn id="38" xr3:uid="{00000000-0010-0000-0300-000026000000}" name="Column37" dataDxfId="86"/>
    <tableColumn id="39" xr3:uid="{00000000-0010-0000-0300-000027000000}" name="Column38" dataDxfId="85"/>
    <tableColumn id="40" xr3:uid="{00000000-0010-0000-0300-000028000000}" name="Column39" dataDxfId="84"/>
    <tableColumn id="41" xr3:uid="{00000000-0010-0000-0300-000029000000}" name="Column40" dataDxfId="83"/>
    <tableColumn id="42" xr3:uid="{00000000-0010-0000-0300-00002A000000}" name="Column41" dataDxfId="82"/>
    <tableColumn id="43" xr3:uid="{00000000-0010-0000-0300-00002B000000}" name="Column42" dataDxfId="81"/>
    <tableColumn id="44" xr3:uid="{00000000-0010-0000-0300-00002C000000}" name="Column43" dataDxfId="80"/>
    <tableColumn id="45" xr3:uid="{00000000-0010-0000-0300-00002D000000}" name="Column44" dataDxfId="79"/>
    <tableColumn id="46" xr3:uid="{00000000-0010-0000-0300-00002E000000}" name="Column45" dataDxfId="78"/>
    <tableColumn id="47" xr3:uid="{00000000-0010-0000-0300-00002F000000}" name="Column46" dataDxfId="77"/>
    <tableColumn id="48" xr3:uid="{00000000-0010-0000-0300-000030000000}" name="Column47" dataDxfId="76"/>
    <tableColumn id="49" xr3:uid="{00000000-0010-0000-0300-000031000000}" name="Column48" dataDxfId="75"/>
    <tableColumn id="50" xr3:uid="{00000000-0010-0000-0300-000032000000}" name="Column49" dataDxfId="74"/>
    <tableColumn id="51" xr3:uid="{00000000-0010-0000-0300-000033000000}" name="Column50" dataDxfId="73"/>
    <tableColumn id="52" xr3:uid="{00000000-0010-0000-0300-000034000000}" name="Column51" dataDxfId="72"/>
    <tableColumn id="53" xr3:uid="{00000000-0010-0000-0300-000035000000}" name="Column52" dataDxfId="71"/>
    <tableColumn id="54" xr3:uid="{00000000-0010-0000-0300-000036000000}" name="Column53" dataDxfId="70"/>
    <tableColumn id="55" xr3:uid="{00000000-0010-0000-0300-000037000000}" name="Column54" dataDxfId="69"/>
    <tableColumn id="56" xr3:uid="{00000000-0010-0000-0300-000038000000}" name="Column55" dataDxfId="68"/>
    <tableColumn id="57" xr3:uid="{00000000-0010-0000-0300-000039000000}" name="Column56" dataDxfId="67"/>
    <tableColumn id="58" xr3:uid="{00000000-0010-0000-0300-00003A000000}" name="Column57" dataDxfId="66"/>
    <tableColumn id="59" xr3:uid="{00000000-0010-0000-0300-00003B000000}" name="Column58" dataDxfId="65"/>
    <tableColumn id="60" xr3:uid="{00000000-0010-0000-0300-00003C000000}" name="Column59" dataDxfId="64"/>
    <tableColumn id="61" xr3:uid="{00000000-0010-0000-0300-00003D000000}" name="Column60" dataDxfId="63"/>
    <tableColumn id="62" xr3:uid="{00000000-0010-0000-0300-00003E000000}" name="Column61" dataDxfId="62"/>
    <tableColumn id="63" xr3:uid="{00000000-0010-0000-0300-00003F000000}" name="Column62" dataDxfId="61"/>
    <tableColumn id="64" xr3:uid="{00000000-0010-0000-0300-000040000000}" name="Column63" dataDxfId="60"/>
    <tableColumn id="65" xr3:uid="{00000000-0010-0000-0300-000041000000}" name="Column64" dataDxfId="59"/>
    <tableColumn id="66" xr3:uid="{00000000-0010-0000-0300-000042000000}" name="Column65" dataDxfId="58"/>
    <tableColumn id="67" xr3:uid="{00000000-0010-0000-0300-000043000000}" name="Column66" dataDxfId="57"/>
    <tableColumn id="68" xr3:uid="{00000000-0010-0000-0300-000044000000}" name="Column67" dataDxfId="56"/>
    <tableColumn id="69" xr3:uid="{00000000-0010-0000-0300-000045000000}" name="Column68" dataDxfId="55"/>
    <tableColumn id="70" xr3:uid="{00000000-0010-0000-0300-000046000000}" name="Column69" dataDxfId="54"/>
    <tableColumn id="71" xr3:uid="{00000000-0010-0000-0300-000047000000}" name="Column70" dataDxfId="53"/>
    <tableColumn id="72" xr3:uid="{00000000-0010-0000-0300-000048000000}" name="Column71" dataDxfId="52"/>
    <tableColumn id="73" xr3:uid="{00000000-0010-0000-0300-000049000000}" name="Column72" dataDxfId="51"/>
    <tableColumn id="74" xr3:uid="{00000000-0010-0000-0300-00004A000000}" name="Column73" dataDxfId="50"/>
    <tableColumn id="75" xr3:uid="{00000000-0010-0000-0300-00004B000000}" name="Column74" dataDxfId="49"/>
    <tableColumn id="76" xr3:uid="{00000000-0010-0000-0300-00004C000000}" name="Column75" dataDxfId="48"/>
    <tableColumn id="77" xr3:uid="{00000000-0010-0000-0300-00004D000000}" name="Column76" dataDxfId="47"/>
    <tableColumn id="78" xr3:uid="{00000000-0010-0000-0300-00004E000000}" name="Column77" dataDxfId="46"/>
    <tableColumn id="79" xr3:uid="{00000000-0010-0000-0300-00004F000000}" name="Column78" dataDxfId="45"/>
    <tableColumn id="80" xr3:uid="{00000000-0010-0000-0300-000050000000}" name="Column79" dataDxfId="44"/>
    <tableColumn id="81" xr3:uid="{00000000-0010-0000-0300-000051000000}" name="Column80" dataDxfId="43"/>
    <tableColumn id="82" xr3:uid="{00000000-0010-0000-0300-000052000000}" name="Column81" dataDxfId="42"/>
    <tableColumn id="83" xr3:uid="{00000000-0010-0000-0300-000053000000}" name="Column82" dataDxfId="41"/>
    <tableColumn id="84" xr3:uid="{00000000-0010-0000-0300-000054000000}" name="Column83" dataDxfId="40"/>
    <tableColumn id="85" xr3:uid="{00000000-0010-0000-0300-000055000000}" name="Column84" dataDxfId="39"/>
    <tableColumn id="86" xr3:uid="{00000000-0010-0000-0300-000056000000}" name="Column85" dataDxfId="38"/>
    <tableColumn id="87" xr3:uid="{00000000-0010-0000-0300-000057000000}" name="Column86" dataDxfId="37"/>
    <tableColumn id="88" xr3:uid="{00000000-0010-0000-0300-000058000000}" name="Column87" dataDxfId="36"/>
    <tableColumn id="89" xr3:uid="{00000000-0010-0000-0300-000059000000}" name="Column88" dataDxfId="35"/>
    <tableColumn id="90" xr3:uid="{00000000-0010-0000-0300-00005A000000}" name="Column89" dataDxfId="34"/>
    <tableColumn id="91" xr3:uid="{00000000-0010-0000-0300-00005B000000}" name="Column90" dataDxfId="33"/>
    <tableColumn id="92" xr3:uid="{00000000-0010-0000-0300-00005C000000}" name="Column91" dataDxfId="32"/>
    <tableColumn id="93" xr3:uid="{00000000-0010-0000-0300-00005D000000}" name="Column92" dataDxfId="31"/>
    <tableColumn id="94" xr3:uid="{00000000-0010-0000-0300-00005E000000}" name="Column93" dataDxfId="30"/>
    <tableColumn id="95" xr3:uid="{00000000-0010-0000-0300-00005F000000}" name="Column94" dataDxfId="29"/>
    <tableColumn id="96" xr3:uid="{00000000-0010-0000-0300-000060000000}" name="Column95" dataDxfId="28"/>
    <tableColumn id="97" xr3:uid="{00000000-0010-0000-0300-000061000000}" name="Column96" dataDxfId="27"/>
    <tableColumn id="98" xr3:uid="{00000000-0010-0000-0300-000062000000}" name="Column97" dataDxfId="26"/>
    <tableColumn id="99" xr3:uid="{00000000-0010-0000-0300-000063000000}" name="Column98" dataDxfId="25"/>
    <tableColumn id="100" xr3:uid="{00000000-0010-0000-0300-000064000000}" name="Column99" dataDxfId="24"/>
    <tableColumn id="101" xr3:uid="{00000000-0010-0000-0300-000065000000}" name="Column100" dataDxfId="23"/>
    <tableColumn id="102" xr3:uid="{00000000-0010-0000-0300-000066000000}" name="Column101" dataDxfId="22"/>
    <tableColumn id="103" xr3:uid="{00000000-0010-0000-0300-000067000000}" name="Column102" dataDxfId="21"/>
    <tableColumn id="104" xr3:uid="{00000000-0010-0000-0300-000068000000}" name="Column103" dataDxfId="20"/>
    <tableColumn id="105" xr3:uid="{00000000-0010-0000-0300-000069000000}" name="Column104" dataDxfId="19"/>
    <tableColumn id="106" xr3:uid="{00000000-0010-0000-0300-00006A000000}" name="Column105" dataDxfId="18"/>
    <tableColumn id="107" xr3:uid="{00000000-0010-0000-0300-00006B000000}" name="Column106" dataDxfId="17"/>
    <tableColumn id="108" xr3:uid="{00000000-0010-0000-0300-00006C000000}" name="Column107" dataDxfId="16"/>
    <tableColumn id="111" xr3:uid="{00000000-0010-0000-0300-00006F000000}" name="Column108" dataDxfId="15"/>
    <tableColumn id="112" xr3:uid="{00000000-0010-0000-0300-000070000000}" name="Column109" dataDxfId="14"/>
    <tableColumn id="109" xr3:uid="{00000000-0010-0000-0300-00006D000000}" name="Column110" dataDxfId="13"/>
    <tableColumn id="110" xr3:uid="{00000000-0010-0000-0300-00006E000000}" name="Column111" dataDxfId="12"/>
    <tableColumn id="113" xr3:uid="{00000000-0010-0000-0300-000071000000}" name="Column112" dataDxfId="11"/>
    <tableColumn id="114" xr3:uid="{00000000-0010-0000-0300-000072000000}" name="Column113" dataDxfId="10"/>
    <tableColumn id="115" xr3:uid="{00000000-0010-0000-0300-000073000000}" name="Column114" dataDxfId="9"/>
    <tableColumn id="116" xr3:uid="{00000000-0010-0000-0300-000074000000}" name="Column115" dataDxfId="8"/>
    <tableColumn id="117" xr3:uid="{00000000-0010-0000-0300-000075000000}" name="Column116" dataDxfId="7"/>
    <tableColumn id="118" xr3:uid="{00000000-0010-0000-0300-000076000000}" name="Column117" dataDxfId="6"/>
    <tableColumn id="119" xr3:uid="{00000000-0010-0000-0300-000077000000}" name="Column118" dataDxfId="5"/>
    <tableColumn id="120" xr3:uid="{00000000-0010-0000-0300-000078000000}" name="Column119" dataDxfId="4"/>
    <tableColumn id="121" xr3:uid="{00000000-0010-0000-0300-000079000000}" name="Column120" dataDxfId="3"/>
    <tableColumn id="122" xr3:uid="{00000000-0010-0000-0300-00007A000000}" name="Column121" dataDxfId="2"/>
    <tableColumn id="123" xr3:uid="{00000000-0010-0000-0300-00007B000000}" name="Column122" dataDxfId="1"/>
    <tableColumn id="124" xr3:uid="{00000000-0010-0000-0300-00007C000000}" name="Column123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586"/>
  <sheetViews>
    <sheetView tabSelected="1" zoomScale="120" zoomScaleNormal="120" workbookViewId="0">
      <pane xSplit="1" ySplit="2" topLeftCell="O51" activePane="bottomRight" state="frozen"/>
      <selection pane="topRight" activeCell="B1" sqref="B1"/>
      <selection pane="bottomLeft" activeCell="A3" sqref="A3"/>
      <selection pane="bottomRight" activeCell="V54" sqref="V54:AF54"/>
    </sheetView>
  </sheetViews>
  <sheetFormatPr baseColWidth="10" defaultColWidth="9.1640625" defaultRowHeight="13" x14ac:dyDescent="0.15"/>
  <cols>
    <col min="1" max="1" width="27.83203125" style="3" bestFit="1" customWidth="1"/>
    <col min="2" max="2" width="16.83203125" style="3" customWidth="1"/>
    <col min="3" max="3" width="9.33203125" style="3" customWidth="1"/>
    <col min="4" max="4" width="10.6640625" style="3" customWidth="1"/>
    <col min="5" max="5" width="10" style="4" customWidth="1"/>
    <col min="6" max="7" width="7.1640625" style="14" customWidth="1"/>
    <col min="8" max="9" width="9.83203125" style="14" customWidth="1"/>
    <col min="10" max="10" width="8.5" style="18" customWidth="1"/>
    <col min="11" max="11" width="11.5" style="14" customWidth="1"/>
    <col min="12" max="12" width="9.5" style="14" customWidth="1"/>
    <col min="13" max="13" width="12.5" style="14" customWidth="1"/>
    <col min="14" max="17" width="11.83203125" style="14" customWidth="1"/>
    <col min="18" max="18" width="9.5" style="14" customWidth="1"/>
    <col min="19" max="19" width="13.6640625" style="3" customWidth="1"/>
    <col min="20" max="20" width="6.5" style="3" customWidth="1"/>
    <col min="21" max="21" width="12.6640625" style="3" customWidth="1"/>
    <col min="22" max="64" width="9.1640625" style="3" customWidth="1"/>
    <col min="65" max="65" width="11.5" style="18" customWidth="1"/>
    <col min="66" max="67" width="10.5" style="18" hidden="1" customWidth="1"/>
    <col min="68" max="68" width="9.1640625" style="9" customWidth="1"/>
    <col min="69" max="69" width="12.83203125" style="5" bestFit="1" customWidth="1"/>
    <col min="70" max="16384" width="9.1640625" style="3"/>
  </cols>
  <sheetData>
    <row r="1" spans="1:69" s="1" customFormat="1" ht="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4" t="s">
        <v>5</v>
      </c>
      <c r="G1" s="34" t="s">
        <v>6</v>
      </c>
      <c r="H1" s="33" t="s">
        <v>7</v>
      </c>
      <c r="I1" s="33" t="s">
        <v>8</v>
      </c>
      <c r="J1" s="35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14</v>
      </c>
      <c r="P1" s="33" t="s">
        <v>15</v>
      </c>
      <c r="Q1" s="33" t="s">
        <v>16</v>
      </c>
      <c r="R1" s="33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6" t="s">
        <v>64</v>
      </c>
      <c r="BN1" s="6" t="s">
        <v>65</v>
      </c>
      <c r="BO1" s="6" t="s">
        <v>66</v>
      </c>
      <c r="BP1" s="8" t="s">
        <v>67</v>
      </c>
      <c r="BQ1" s="12" t="s">
        <v>68</v>
      </c>
    </row>
    <row r="2" spans="1:69" s="1" customFormat="1" ht="14" x14ac:dyDescent="0.15">
      <c r="A2" s="1" t="s">
        <v>69</v>
      </c>
      <c r="E2" s="2"/>
      <c r="F2" s="34"/>
      <c r="G2" s="34"/>
      <c r="H2" s="33"/>
      <c r="I2" s="33"/>
      <c r="J2" s="35"/>
      <c r="K2" s="33"/>
      <c r="L2" s="33"/>
      <c r="M2" s="33"/>
      <c r="N2" s="33"/>
      <c r="O2" s="33"/>
      <c r="P2" s="33"/>
      <c r="Q2" s="33"/>
      <c r="R2" s="33"/>
      <c r="AE2" s="1">
        <f t="shared" ref="AE2:BI2" si="0">AF2-1</f>
        <v>19</v>
      </c>
      <c r="AF2" s="1">
        <f t="shared" si="0"/>
        <v>20</v>
      </c>
      <c r="AG2" s="1">
        <f t="shared" si="0"/>
        <v>21</v>
      </c>
      <c r="AH2" s="1">
        <f t="shared" si="0"/>
        <v>22</v>
      </c>
      <c r="AI2" s="1">
        <f t="shared" si="0"/>
        <v>23</v>
      </c>
      <c r="AJ2" s="1">
        <f t="shared" si="0"/>
        <v>24</v>
      </c>
      <c r="AK2" s="1">
        <f t="shared" si="0"/>
        <v>25</v>
      </c>
      <c r="AL2" s="1">
        <f t="shared" si="0"/>
        <v>26</v>
      </c>
      <c r="AM2" s="1">
        <f t="shared" si="0"/>
        <v>27</v>
      </c>
      <c r="AN2" s="1">
        <f t="shared" si="0"/>
        <v>28</v>
      </c>
      <c r="AO2" s="1">
        <f t="shared" si="0"/>
        <v>29</v>
      </c>
      <c r="AP2" s="1">
        <f t="shared" si="0"/>
        <v>30</v>
      </c>
      <c r="AQ2" s="1">
        <f t="shared" si="0"/>
        <v>31</v>
      </c>
      <c r="AR2" s="1">
        <f t="shared" si="0"/>
        <v>32</v>
      </c>
      <c r="AS2" s="1">
        <f t="shared" si="0"/>
        <v>33</v>
      </c>
      <c r="AT2" s="1">
        <f t="shared" si="0"/>
        <v>34</v>
      </c>
      <c r="AU2" s="1">
        <f t="shared" si="0"/>
        <v>35</v>
      </c>
      <c r="AV2" s="1">
        <f t="shared" si="0"/>
        <v>36</v>
      </c>
      <c r="AW2" s="1">
        <f t="shared" si="0"/>
        <v>37</v>
      </c>
      <c r="AX2" s="1">
        <f t="shared" si="0"/>
        <v>38</v>
      </c>
      <c r="AY2" s="1">
        <f t="shared" si="0"/>
        <v>39</v>
      </c>
      <c r="AZ2" s="1">
        <f t="shared" si="0"/>
        <v>40</v>
      </c>
      <c r="BA2" s="1">
        <f t="shared" si="0"/>
        <v>41</v>
      </c>
      <c r="BB2" s="1">
        <f t="shared" si="0"/>
        <v>42</v>
      </c>
      <c r="BC2" s="1">
        <f t="shared" si="0"/>
        <v>43</v>
      </c>
      <c r="BD2" s="1">
        <f t="shared" si="0"/>
        <v>44</v>
      </c>
      <c r="BE2" s="1">
        <f t="shared" si="0"/>
        <v>45</v>
      </c>
      <c r="BF2" s="1">
        <f t="shared" si="0"/>
        <v>46</v>
      </c>
      <c r="BG2" s="1">
        <f t="shared" si="0"/>
        <v>47</v>
      </c>
      <c r="BH2" s="1">
        <f t="shared" si="0"/>
        <v>48</v>
      </c>
      <c r="BI2" s="1">
        <f t="shared" si="0"/>
        <v>49</v>
      </c>
      <c r="BJ2" s="1">
        <f>BK2-1</f>
        <v>50</v>
      </c>
      <c r="BK2" s="1">
        <v>51</v>
      </c>
      <c r="BM2" s="6"/>
      <c r="BN2" s="6"/>
      <c r="BO2" s="6"/>
      <c r="BP2" s="8"/>
      <c r="BQ2" s="12"/>
    </row>
    <row r="3" spans="1:69" s="1" customFormat="1" ht="12" customHeight="1" x14ac:dyDescent="0.15">
      <c r="A3" s="17" t="s">
        <v>70</v>
      </c>
      <c r="B3" s="3"/>
      <c r="E3" s="2"/>
      <c r="F3" s="34"/>
      <c r="G3" s="34"/>
      <c r="H3" s="33"/>
      <c r="I3" s="33"/>
      <c r="J3" s="35"/>
      <c r="K3" s="33"/>
      <c r="L3" s="33"/>
      <c r="M3" s="33"/>
      <c r="N3" s="33"/>
      <c r="O3" s="33"/>
      <c r="P3" s="33"/>
      <c r="Q3" s="33"/>
      <c r="R3" s="33"/>
      <c r="BM3" s="6"/>
      <c r="BN3" s="6"/>
      <c r="BO3" s="6"/>
      <c r="BP3" s="8"/>
      <c r="BQ3" s="12"/>
    </row>
    <row r="4" spans="1:69" s="1" customFormat="1" ht="12" customHeight="1" x14ac:dyDescent="0.15">
      <c r="A4" s="3"/>
      <c r="B4" s="3"/>
      <c r="E4" s="2"/>
      <c r="F4" s="34"/>
      <c r="G4" s="34"/>
      <c r="H4" s="33"/>
      <c r="I4" s="33"/>
      <c r="J4" s="35"/>
      <c r="K4" s="33"/>
      <c r="L4" s="33"/>
      <c r="M4" s="33"/>
      <c r="N4" s="33"/>
      <c r="O4" s="33"/>
      <c r="P4" s="33"/>
      <c r="Q4" s="33"/>
      <c r="R4" s="33"/>
      <c r="BM4" s="6"/>
      <c r="BN4" s="6"/>
      <c r="BO4" s="6"/>
      <c r="BP4" s="8"/>
      <c r="BQ4" s="12"/>
    </row>
    <row r="5" spans="1:69" s="1" customFormat="1" ht="14" customHeight="1" x14ac:dyDescent="0.15">
      <c r="A5" s="17" t="s">
        <v>71</v>
      </c>
      <c r="B5" s="3"/>
      <c r="E5" s="2"/>
      <c r="F5" s="34"/>
      <c r="G5" s="34"/>
      <c r="H5" s="33"/>
      <c r="I5" s="33"/>
      <c r="J5" s="35"/>
      <c r="K5" s="33"/>
      <c r="L5" s="33"/>
      <c r="M5" s="33"/>
      <c r="N5" s="33"/>
      <c r="O5" s="33"/>
      <c r="P5" s="33"/>
      <c r="Q5" s="33"/>
      <c r="R5" s="33"/>
      <c r="BM5" s="6"/>
      <c r="BN5" s="6"/>
      <c r="BO5" s="6"/>
      <c r="BP5" s="8"/>
      <c r="BQ5" s="12"/>
    </row>
    <row r="6" spans="1:69" s="1" customFormat="1" ht="12" customHeight="1" x14ac:dyDescent="0.15">
      <c r="A6" s="3"/>
      <c r="B6" s="3"/>
      <c r="E6" s="2"/>
      <c r="F6" s="34"/>
      <c r="G6" s="34"/>
      <c r="H6" s="33"/>
      <c r="I6" s="33"/>
      <c r="J6" s="35"/>
      <c r="K6" s="33"/>
      <c r="L6" s="33"/>
      <c r="M6" s="33"/>
      <c r="N6" s="33"/>
      <c r="O6" s="33"/>
      <c r="P6" s="33"/>
      <c r="Q6" s="33"/>
      <c r="R6" s="33"/>
      <c r="U6" s="13"/>
      <c r="V6" s="61"/>
      <c r="W6" s="61"/>
      <c r="X6" s="61"/>
      <c r="Y6" s="61"/>
      <c r="Z6" s="61"/>
      <c r="AA6" s="61"/>
      <c r="AB6" s="61"/>
      <c r="AD6" s="61"/>
      <c r="BE6" s="61"/>
      <c r="BF6" s="61"/>
      <c r="BG6" s="61"/>
      <c r="BH6" s="61"/>
      <c r="BI6" s="61"/>
      <c r="BJ6" s="61"/>
      <c r="BK6" s="61"/>
      <c r="BN6" s="6"/>
      <c r="BO6" s="6"/>
      <c r="BP6" s="8"/>
      <c r="BQ6" s="12"/>
    </row>
    <row r="7" spans="1:69" s="1" customFormat="1" ht="12" customHeight="1" x14ac:dyDescent="0.15">
      <c r="A7" s="3" t="s">
        <v>72</v>
      </c>
      <c r="B7" s="3"/>
      <c r="E7" s="2"/>
      <c r="F7" s="34"/>
      <c r="G7" s="34"/>
      <c r="H7" s="33"/>
      <c r="I7" s="33"/>
      <c r="J7" s="35"/>
      <c r="K7" s="33"/>
      <c r="L7" s="33"/>
      <c r="M7" s="33"/>
      <c r="N7" s="33"/>
      <c r="O7" s="33"/>
      <c r="P7" s="33"/>
      <c r="Q7" s="33"/>
      <c r="R7" s="33"/>
      <c r="U7" s="13"/>
      <c r="V7" s="61"/>
      <c r="W7" s="61"/>
      <c r="X7" s="61"/>
      <c r="Y7" s="61"/>
      <c r="Z7" s="61"/>
      <c r="AA7" s="61"/>
      <c r="AB7" s="61"/>
      <c r="AD7" s="61"/>
      <c r="BE7" s="61"/>
      <c r="BF7" s="61"/>
      <c r="BG7" s="61"/>
      <c r="BH7" s="61"/>
      <c r="BI7" s="61"/>
      <c r="BJ7" s="61"/>
      <c r="BK7" s="61"/>
      <c r="BN7" s="6"/>
      <c r="BO7" s="6"/>
      <c r="BP7" s="8"/>
      <c r="BQ7" s="12"/>
    </row>
    <row r="8" spans="1:69" s="1" customFormat="1" ht="12" customHeight="1" x14ac:dyDescent="0.15">
      <c r="A8" s="3"/>
      <c r="B8" s="3"/>
      <c r="E8" s="2"/>
      <c r="F8" s="34"/>
      <c r="G8" s="34"/>
      <c r="H8" s="33"/>
      <c r="I8" s="33"/>
      <c r="J8" s="35"/>
      <c r="K8" s="33"/>
      <c r="L8" s="33"/>
      <c r="M8" s="33"/>
      <c r="N8" s="33"/>
      <c r="O8" s="33"/>
      <c r="P8" s="33"/>
      <c r="Q8" s="33"/>
      <c r="R8" s="33"/>
      <c r="U8" s="13"/>
      <c r="V8" s="61"/>
      <c r="W8" s="61"/>
      <c r="X8" s="61"/>
      <c r="Y8" s="61"/>
      <c r="Z8" s="61"/>
      <c r="AA8" s="61"/>
      <c r="AB8" s="61"/>
      <c r="AD8" s="61"/>
      <c r="BE8" s="61"/>
      <c r="BF8" s="61"/>
      <c r="BG8" s="61"/>
      <c r="BH8" s="61"/>
      <c r="BI8" s="61"/>
      <c r="BJ8" s="61"/>
      <c r="BK8" s="61"/>
      <c r="BN8" s="6"/>
      <c r="BO8" s="6"/>
      <c r="BP8" s="8"/>
      <c r="BQ8" s="12"/>
    </row>
    <row r="9" spans="1:69" s="1" customFormat="1" ht="12" customHeight="1" x14ac:dyDescent="0.15">
      <c r="A9" s="1" t="s">
        <v>73</v>
      </c>
      <c r="E9" s="2"/>
      <c r="F9" s="34"/>
      <c r="G9" s="34"/>
      <c r="H9" s="33"/>
      <c r="I9" s="33"/>
      <c r="J9" s="35"/>
      <c r="K9" s="33"/>
      <c r="L9" s="33"/>
      <c r="M9" s="33"/>
      <c r="N9" s="33"/>
      <c r="O9" s="33"/>
      <c r="P9" s="33"/>
      <c r="Q9" s="33"/>
      <c r="R9" s="33"/>
      <c r="BM9" s="6"/>
      <c r="BN9" s="6"/>
      <c r="BO9" s="6"/>
      <c r="BP9" s="8"/>
      <c r="BQ9" s="12"/>
    </row>
    <row r="10" spans="1:69" s="1" customFormat="1" ht="12" customHeight="1" x14ac:dyDescent="0.15">
      <c r="A10" s="1" t="s">
        <v>74</v>
      </c>
      <c r="B10" s="1" t="s">
        <v>75</v>
      </c>
      <c r="C10" s="1">
        <v>1</v>
      </c>
      <c r="D10" s="1" t="s">
        <v>76</v>
      </c>
      <c r="E10" s="2">
        <v>3.93</v>
      </c>
      <c r="F10" s="34">
        <f>E10*1.4</f>
        <v>5.5019999999999998</v>
      </c>
      <c r="G10" s="34">
        <f>F10*$C$28</f>
        <v>6.3823199999999991</v>
      </c>
      <c r="H10" s="33">
        <f>G10/C10</f>
        <v>6.3823199999999991</v>
      </c>
      <c r="I10" s="33"/>
      <c r="J10" s="35">
        <f>ROUND(H10,0)</f>
        <v>6</v>
      </c>
      <c r="K10" s="33">
        <f>J10-H10</f>
        <v>-0.38231999999999911</v>
      </c>
      <c r="L10" s="33">
        <f>K10*C10</f>
        <v>-0.38231999999999911</v>
      </c>
      <c r="M10" s="33" t="s">
        <v>77</v>
      </c>
      <c r="N10" s="33">
        <v>1</v>
      </c>
      <c r="O10" s="33">
        <f>G10/N10</f>
        <v>6.3823199999999991</v>
      </c>
      <c r="P10" s="33">
        <f>ROUND(O10,0)</f>
        <v>6</v>
      </c>
      <c r="Q10" s="33">
        <f>P10-O10</f>
        <v>-0.38231999999999911</v>
      </c>
      <c r="R10" s="33">
        <f>Q10*N10</f>
        <v>-0.38231999999999911</v>
      </c>
      <c r="S10" s="1" t="str">
        <f>M10</f>
        <v>1 cont.</v>
      </c>
      <c r="T10" s="1">
        <f>P10</f>
        <v>6</v>
      </c>
      <c r="V10" s="1">
        <v>14</v>
      </c>
      <c r="W10" s="1">
        <v>8</v>
      </c>
      <c r="X10" s="1">
        <v>9</v>
      </c>
      <c r="Z10" s="1">
        <v>15</v>
      </c>
      <c r="AA10" s="1">
        <v>18</v>
      </c>
      <c r="AB10" s="1" t="s">
        <v>78</v>
      </c>
      <c r="AC10" s="1">
        <v>18</v>
      </c>
      <c r="AD10" s="1">
        <v>14</v>
      </c>
      <c r="AF10" s="1">
        <v>12</v>
      </c>
      <c r="AH10" s="1">
        <v>18</v>
      </c>
      <c r="AJ10" s="1">
        <v>8</v>
      </c>
      <c r="AK10" s="1">
        <v>15</v>
      </c>
      <c r="AL10" s="1">
        <v>13</v>
      </c>
      <c r="AN10" s="1">
        <v>16</v>
      </c>
      <c r="AO10" s="1">
        <v>7</v>
      </c>
      <c r="AP10" s="1">
        <v>11</v>
      </c>
      <c r="AQ10" s="1">
        <v>8</v>
      </c>
      <c r="AS10" s="1">
        <v>9</v>
      </c>
      <c r="AU10" s="1">
        <v>14</v>
      </c>
      <c r="AV10" s="1">
        <v>8</v>
      </c>
      <c r="AW10" s="1">
        <v>8</v>
      </c>
      <c r="AY10" s="1">
        <v>10</v>
      </c>
      <c r="BA10" s="1">
        <v>8</v>
      </c>
      <c r="BB10" s="1">
        <v>5</v>
      </c>
      <c r="BE10" s="1">
        <v>11</v>
      </c>
      <c r="BF10" s="1">
        <v>4</v>
      </c>
      <c r="BM10" s="6"/>
      <c r="BN10" s="6"/>
      <c r="BO10" s="6"/>
      <c r="BP10" s="8">
        <f>BL10*N10*P10</f>
        <v>0</v>
      </c>
      <c r="BQ10" s="12"/>
    </row>
    <row r="11" spans="1:69" s="1" customFormat="1" ht="12" customHeight="1" x14ac:dyDescent="0.15">
      <c r="A11" s="17"/>
      <c r="B11" s="3"/>
      <c r="D11" s="13"/>
      <c r="E11" s="2"/>
      <c r="F11" s="34"/>
      <c r="G11" s="34"/>
      <c r="H11" s="33"/>
      <c r="I11" s="33"/>
      <c r="J11" s="35"/>
      <c r="K11" s="33"/>
      <c r="L11" s="33"/>
      <c r="M11" s="33"/>
      <c r="N11" s="33"/>
      <c r="O11" s="33"/>
      <c r="P11" s="33"/>
      <c r="Q11" s="33"/>
      <c r="R11" s="33"/>
      <c r="S11" s="33"/>
      <c r="T11" s="6"/>
      <c r="BM11" s="35"/>
      <c r="BN11" s="35"/>
      <c r="BO11" s="35"/>
      <c r="BP11" s="8"/>
      <c r="BQ11" s="12"/>
    </row>
    <row r="12" spans="1:69" s="1" customFormat="1" ht="12" customHeight="1" x14ac:dyDescent="0.15">
      <c r="A12" s="17" t="s">
        <v>79</v>
      </c>
      <c r="B12" s="3"/>
      <c r="D12" s="13"/>
      <c r="E12" s="2"/>
      <c r="F12" s="34"/>
      <c r="G12" s="34"/>
      <c r="H12" s="33"/>
      <c r="I12" s="33"/>
      <c r="J12" s="35"/>
      <c r="K12" s="33"/>
      <c r="L12" s="33"/>
      <c r="M12" s="33"/>
      <c r="N12" s="33"/>
      <c r="O12" s="33"/>
      <c r="P12" s="33"/>
      <c r="Q12" s="33"/>
      <c r="R12" s="33"/>
      <c r="S12" s="33"/>
      <c r="T12" s="6"/>
      <c r="BM12" s="35"/>
      <c r="BN12" s="35"/>
      <c r="BO12" s="35"/>
      <c r="BP12" s="8"/>
      <c r="BQ12" s="12"/>
    </row>
    <row r="13" spans="1:69" s="1" customFormat="1" ht="12" customHeight="1" x14ac:dyDescent="0.15">
      <c r="A13" s="17" t="s">
        <v>80</v>
      </c>
      <c r="B13" s="3"/>
      <c r="D13" s="13"/>
      <c r="E13" s="2"/>
      <c r="F13" s="34"/>
      <c r="G13" s="34"/>
      <c r="H13" s="33"/>
      <c r="I13" s="33"/>
      <c r="J13" s="35"/>
      <c r="K13" s="33"/>
      <c r="L13" s="33"/>
      <c r="M13" s="33"/>
      <c r="N13" s="33"/>
      <c r="O13" s="33"/>
      <c r="P13" s="33"/>
      <c r="Q13" s="33"/>
      <c r="R13" s="33"/>
      <c r="S13" s="33"/>
      <c r="T13" s="6"/>
      <c r="AB13" s="13"/>
      <c r="BM13" s="35"/>
      <c r="BN13" s="35"/>
      <c r="BO13" s="35"/>
      <c r="BP13" s="8"/>
      <c r="BQ13" s="12"/>
    </row>
    <row r="14" spans="1:69" s="1" customFormat="1" ht="12" customHeight="1" x14ac:dyDescent="0.15">
      <c r="A14" s="17" t="s">
        <v>81</v>
      </c>
      <c r="B14" s="17" t="s">
        <v>82</v>
      </c>
      <c r="C14" s="1">
        <v>12</v>
      </c>
      <c r="D14" s="13" t="s">
        <v>83</v>
      </c>
      <c r="E14" s="2">
        <v>51.72</v>
      </c>
      <c r="F14" s="34">
        <f t="shared" ref="F14:F20" si="1">E14*1.4</f>
        <v>72.407999999999987</v>
      </c>
      <c r="G14" s="34">
        <f t="shared" ref="G14:G20" si="2">F14*$C$28</f>
        <v>83.993279999999984</v>
      </c>
      <c r="H14" s="33">
        <f t="shared" ref="H14:H20" si="3">G14/C14</f>
        <v>6.999439999999999</v>
      </c>
      <c r="I14" s="33"/>
      <c r="J14" s="35">
        <f t="shared" ref="J14:J20" si="4">ROUND(H14,0)</f>
        <v>7</v>
      </c>
      <c r="K14" s="33">
        <f t="shared" ref="K14:K20" si="5">J14-H14</f>
        <v>5.6000000000100414E-4</v>
      </c>
      <c r="L14" s="33">
        <f t="shared" ref="L14:L20" si="6">K14*C14</f>
        <v>6.7200000000120497E-3</v>
      </c>
      <c r="M14" s="13" t="s">
        <v>83</v>
      </c>
      <c r="N14" s="33">
        <v>12</v>
      </c>
      <c r="O14" s="33">
        <f t="shared" ref="O14:O20" si="7">G14/N14</f>
        <v>6.999439999999999</v>
      </c>
      <c r="P14" s="33">
        <f t="shared" ref="P14:P20" si="8">ROUND(O14,0)</f>
        <v>7</v>
      </c>
      <c r="Q14" s="33">
        <f t="shared" ref="Q14:Q20" si="9">P14-O14</f>
        <v>5.6000000000100414E-4</v>
      </c>
      <c r="R14" s="33">
        <f t="shared" ref="R14:R20" si="10">Q14*N14</f>
        <v>6.7200000000120497E-3</v>
      </c>
      <c r="S14" s="33" t="str">
        <f t="shared" ref="S14:S20" si="11">M14</f>
        <v>250 mL</v>
      </c>
      <c r="T14" s="6">
        <f t="shared" ref="T14:T20" si="12">P14</f>
        <v>7</v>
      </c>
      <c r="X14" s="1">
        <v>0</v>
      </c>
      <c r="Y14" s="1">
        <v>0</v>
      </c>
      <c r="AA14" s="1">
        <v>0</v>
      </c>
      <c r="AB14" s="1">
        <v>0</v>
      </c>
      <c r="AC14" s="1">
        <v>0</v>
      </c>
      <c r="AD14" s="1">
        <v>0</v>
      </c>
      <c r="AK14" s="1">
        <v>3</v>
      </c>
      <c r="AL14" s="1">
        <v>0</v>
      </c>
      <c r="AM14" s="1">
        <v>1</v>
      </c>
      <c r="AN14" s="1">
        <v>0</v>
      </c>
      <c r="AO14" s="1">
        <v>2</v>
      </c>
      <c r="AP14" s="1">
        <v>1</v>
      </c>
      <c r="AQ14" s="1">
        <v>0</v>
      </c>
      <c r="AR14" s="1">
        <v>2</v>
      </c>
      <c r="AS14" s="1">
        <v>1</v>
      </c>
      <c r="BL14" s="13" t="s">
        <v>84</v>
      </c>
      <c r="BM14" s="35"/>
      <c r="BN14" s="35"/>
      <c r="BO14" s="35"/>
      <c r="BP14" s="8" t="e">
        <f t="shared" ref="BP14:BP20" si="13">BL14*N14*P14</f>
        <v>#VALUE!</v>
      </c>
      <c r="BQ14" s="12"/>
    </row>
    <row r="15" spans="1:69" s="1" customFormat="1" ht="12" customHeight="1" x14ac:dyDescent="0.15">
      <c r="A15" s="17" t="s">
        <v>85</v>
      </c>
      <c r="B15" s="17" t="s">
        <v>82</v>
      </c>
      <c r="C15" s="1">
        <v>1</v>
      </c>
      <c r="D15" s="13" t="s">
        <v>86</v>
      </c>
      <c r="E15" s="2">
        <v>6.4</v>
      </c>
      <c r="F15" s="34">
        <f t="shared" si="1"/>
        <v>8.9599999999999991</v>
      </c>
      <c r="G15" s="34">
        <f t="shared" si="2"/>
        <v>10.393599999999998</v>
      </c>
      <c r="H15" s="33">
        <f t="shared" si="3"/>
        <v>10.393599999999998</v>
      </c>
      <c r="I15" s="33"/>
      <c r="J15" s="35">
        <f t="shared" si="4"/>
        <v>10</v>
      </c>
      <c r="K15" s="33">
        <f t="shared" si="5"/>
        <v>-0.39359999999999751</v>
      </c>
      <c r="L15" s="33">
        <f t="shared" si="6"/>
        <v>-0.39359999999999751</v>
      </c>
      <c r="M15" s="33" t="s">
        <v>86</v>
      </c>
      <c r="N15" s="33">
        <v>1</v>
      </c>
      <c r="O15" s="33">
        <f t="shared" si="7"/>
        <v>10.393599999999998</v>
      </c>
      <c r="P15" s="33">
        <f t="shared" si="8"/>
        <v>10</v>
      </c>
      <c r="Q15" s="33">
        <f t="shared" si="9"/>
        <v>-0.39359999999999751</v>
      </c>
      <c r="R15" s="33">
        <f t="shared" si="10"/>
        <v>-0.39359999999999751</v>
      </c>
      <c r="S15" s="1" t="str">
        <f t="shared" si="11"/>
        <v>500 mL</v>
      </c>
      <c r="T15" s="6">
        <f t="shared" si="12"/>
        <v>10</v>
      </c>
      <c r="U15" s="13"/>
      <c r="X15" s="1">
        <v>0</v>
      </c>
      <c r="Y15" s="1">
        <v>1</v>
      </c>
      <c r="AA15" s="1">
        <v>2</v>
      </c>
      <c r="AB15" s="1">
        <v>0</v>
      </c>
      <c r="AC15" s="1">
        <v>0</v>
      </c>
      <c r="AD15" s="1">
        <v>0</v>
      </c>
      <c r="AJ15" s="13"/>
      <c r="AK15" s="1">
        <v>0</v>
      </c>
      <c r="AL15" s="1">
        <v>1</v>
      </c>
      <c r="AM15" s="1">
        <v>1</v>
      </c>
      <c r="AN15" s="1">
        <v>0</v>
      </c>
      <c r="AO15" s="1">
        <v>1</v>
      </c>
      <c r="AP15" s="1">
        <v>0</v>
      </c>
      <c r="AQ15" s="1">
        <v>1</v>
      </c>
      <c r="AR15" s="1">
        <v>2</v>
      </c>
      <c r="AS15" s="1">
        <v>1</v>
      </c>
      <c r="AU15" s="1">
        <v>0</v>
      </c>
      <c r="AV15" s="1">
        <v>0</v>
      </c>
      <c r="AW15" s="1">
        <v>0</v>
      </c>
      <c r="BL15" s="13" t="s">
        <v>87</v>
      </c>
      <c r="BM15" s="6"/>
      <c r="BN15" s="6"/>
      <c r="BO15" s="6"/>
      <c r="BP15" s="8" t="e">
        <f t="shared" si="13"/>
        <v>#VALUE!</v>
      </c>
      <c r="BQ15" s="12"/>
    </row>
    <row r="16" spans="1:69" s="1" customFormat="1" ht="12" customHeight="1" x14ac:dyDescent="0.15">
      <c r="A16" s="17" t="s">
        <v>88</v>
      </c>
      <c r="B16" s="17" t="s">
        <v>82</v>
      </c>
      <c r="C16" s="1">
        <v>1</v>
      </c>
      <c r="D16" s="13" t="s">
        <v>86</v>
      </c>
      <c r="E16" s="2">
        <v>7.2</v>
      </c>
      <c r="F16" s="34">
        <f t="shared" si="1"/>
        <v>10.08</v>
      </c>
      <c r="G16" s="34">
        <f t="shared" si="2"/>
        <v>11.6928</v>
      </c>
      <c r="H16" s="33">
        <f t="shared" si="3"/>
        <v>11.6928</v>
      </c>
      <c r="I16" s="33"/>
      <c r="J16" s="35">
        <f t="shared" si="4"/>
        <v>12</v>
      </c>
      <c r="K16" s="33">
        <f t="shared" si="5"/>
        <v>0.30719999999999992</v>
      </c>
      <c r="L16" s="33">
        <f t="shared" si="6"/>
        <v>0.30719999999999992</v>
      </c>
      <c r="M16" s="33" t="s">
        <v>86</v>
      </c>
      <c r="N16" s="33">
        <v>1</v>
      </c>
      <c r="O16" s="33">
        <f t="shared" si="7"/>
        <v>11.6928</v>
      </c>
      <c r="P16" s="33">
        <f t="shared" si="8"/>
        <v>12</v>
      </c>
      <c r="Q16" s="33">
        <f t="shared" si="9"/>
        <v>0.30719999999999992</v>
      </c>
      <c r="R16" s="33">
        <f t="shared" si="10"/>
        <v>0.30719999999999992</v>
      </c>
      <c r="S16" s="1" t="str">
        <f t="shared" si="11"/>
        <v>500 mL</v>
      </c>
      <c r="T16" s="6">
        <f t="shared" si="12"/>
        <v>12</v>
      </c>
      <c r="U16" s="13"/>
      <c r="X16" s="1">
        <v>2</v>
      </c>
      <c r="Y16" s="1">
        <v>1</v>
      </c>
      <c r="AA16" s="1">
        <v>1</v>
      </c>
      <c r="AB16" s="1">
        <v>1</v>
      </c>
      <c r="AC16" s="1">
        <v>0</v>
      </c>
      <c r="AD16" s="1">
        <v>1</v>
      </c>
      <c r="AJ16" s="13"/>
      <c r="AK16" s="1">
        <v>0</v>
      </c>
      <c r="AL16" s="1">
        <v>1</v>
      </c>
      <c r="AM16" s="1">
        <v>1</v>
      </c>
      <c r="BL16" s="13" t="s">
        <v>89</v>
      </c>
      <c r="BM16" s="6"/>
      <c r="BN16" s="6"/>
      <c r="BO16" s="6"/>
      <c r="BP16" s="8" t="e">
        <f t="shared" si="13"/>
        <v>#VALUE!</v>
      </c>
      <c r="BQ16" s="12"/>
    </row>
    <row r="17" spans="1:69" s="1" customFormat="1" ht="12" customHeight="1" x14ac:dyDescent="0.15">
      <c r="A17" s="17" t="s">
        <v>90</v>
      </c>
      <c r="B17" s="3" t="s">
        <v>91</v>
      </c>
      <c r="C17" s="1">
        <v>1</v>
      </c>
      <c r="D17" s="13" t="s">
        <v>86</v>
      </c>
      <c r="E17" s="2">
        <v>12</v>
      </c>
      <c r="F17" s="34">
        <f t="shared" si="1"/>
        <v>16.799999999999997</v>
      </c>
      <c r="G17" s="34">
        <f t="shared" si="2"/>
        <v>19.487999999999996</v>
      </c>
      <c r="H17" s="33">
        <f t="shared" si="3"/>
        <v>19.487999999999996</v>
      </c>
      <c r="I17" s="33"/>
      <c r="J17" s="35">
        <f t="shared" si="4"/>
        <v>19</v>
      </c>
      <c r="K17" s="33">
        <f t="shared" si="5"/>
        <v>-0.48799999999999599</v>
      </c>
      <c r="L17" s="33">
        <f t="shared" si="6"/>
        <v>-0.48799999999999599</v>
      </c>
      <c r="M17" s="33" t="s">
        <v>86</v>
      </c>
      <c r="N17" s="33">
        <v>1</v>
      </c>
      <c r="O17" s="33">
        <f t="shared" si="7"/>
        <v>19.487999999999996</v>
      </c>
      <c r="P17" s="33">
        <f t="shared" si="8"/>
        <v>19</v>
      </c>
      <c r="Q17" s="33">
        <f t="shared" si="9"/>
        <v>-0.48799999999999599</v>
      </c>
      <c r="R17" s="33">
        <f t="shared" si="10"/>
        <v>-0.48799999999999599</v>
      </c>
      <c r="S17" s="1" t="str">
        <f t="shared" si="11"/>
        <v>500 mL</v>
      </c>
      <c r="T17" s="6">
        <f t="shared" si="12"/>
        <v>19</v>
      </c>
      <c r="U17" s="13"/>
      <c r="V17" s="1">
        <v>2</v>
      </c>
      <c r="AC17" s="1">
        <v>2</v>
      </c>
      <c r="AD17" s="1">
        <v>1</v>
      </c>
      <c r="AJ17" s="13"/>
      <c r="AK17" s="1">
        <v>2</v>
      </c>
      <c r="AL17" s="1">
        <v>1</v>
      </c>
      <c r="AM17" s="1">
        <v>0</v>
      </c>
      <c r="AN17" s="1">
        <v>4</v>
      </c>
      <c r="AO17" s="1">
        <v>0</v>
      </c>
      <c r="AP17" s="1">
        <v>0</v>
      </c>
      <c r="AQ17" s="1">
        <v>0</v>
      </c>
      <c r="AR17" s="1">
        <v>2</v>
      </c>
      <c r="AS17" s="1">
        <v>1</v>
      </c>
      <c r="AU17" s="1">
        <v>1</v>
      </c>
      <c r="AV17" s="1">
        <v>0</v>
      </c>
      <c r="AW17" s="1">
        <v>1</v>
      </c>
      <c r="BL17" s="13" t="s">
        <v>92</v>
      </c>
      <c r="BM17" s="6"/>
      <c r="BN17" s="6"/>
      <c r="BO17" s="6"/>
      <c r="BP17" s="8" t="e">
        <f t="shared" si="13"/>
        <v>#VALUE!</v>
      </c>
      <c r="BQ17" s="12"/>
    </row>
    <row r="18" spans="1:69" s="1" customFormat="1" ht="12" customHeight="1" x14ac:dyDescent="0.15">
      <c r="A18" s="17" t="s">
        <v>93</v>
      </c>
      <c r="B18" s="3" t="s">
        <v>91</v>
      </c>
      <c r="C18" s="1">
        <v>1</v>
      </c>
      <c r="D18" s="13" t="s">
        <v>83</v>
      </c>
      <c r="E18" s="2">
        <v>6.5</v>
      </c>
      <c r="F18" s="34">
        <f t="shared" si="1"/>
        <v>9.1</v>
      </c>
      <c r="G18" s="34">
        <f t="shared" si="2"/>
        <v>10.555999999999999</v>
      </c>
      <c r="H18" s="33">
        <f t="shared" si="3"/>
        <v>10.555999999999999</v>
      </c>
      <c r="I18" s="33"/>
      <c r="J18" s="35">
        <f t="shared" si="4"/>
        <v>11</v>
      </c>
      <c r="K18" s="33">
        <f t="shared" si="5"/>
        <v>0.44400000000000084</v>
      </c>
      <c r="L18" s="33">
        <f t="shared" si="6"/>
        <v>0.44400000000000084</v>
      </c>
      <c r="M18" s="33" t="s">
        <v>83</v>
      </c>
      <c r="N18" s="33">
        <v>1</v>
      </c>
      <c r="O18" s="33">
        <f t="shared" si="7"/>
        <v>10.555999999999999</v>
      </c>
      <c r="P18" s="33">
        <f t="shared" si="8"/>
        <v>11</v>
      </c>
      <c r="Q18" s="33">
        <f t="shared" si="9"/>
        <v>0.44400000000000084</v>
      </c>
      <c r="R18" s="33">
        <f t="shared" si="10"/>
        <v>0.44400000000000084</v>
      </c>
      <c r="S18" s="1" t="str">
        <f t="shared" si="11"/>
        <v>250 mL</v>
      </c>
      <c r="T18" s="6">
        <f t="shared" si="12"/>
        <v>11</v>
      </c>
      <c r="U18" s="13"/>
      <c r="V18" s="1">
        <v>3</v>
      </c>
      <c r="W18" s="1">
        <v>0</v>
      </c>
      <c r="X18" s="1">
        <v>7</v>
      </c>
      <c r="Y18" s="1">
        <v>4</v>
      </c>
      <c r="AC18" s="1">
        <v>1</v>
      </c>
      <c r="AD18" s="1">
        <v>0</v>
      </c>
      <c r="AJ18" s="13"/>
      <c r="AK18" s="1">
        <v>1</v>
      </c>
      <c r="AL18" s="1">
        <v>0</v>
      </c>
      <c r="AM18" s="1">
        <v>1</v>
      </c>
      <c r="AN18" s="1">
        <v>0</v>
      </c>
      <c r="AO18" s="1">
        <v>2</v>
      </c>
      <c r="AP18" s="1">
        <v>0</v>
      </c>
      <c r="AQ18" s="1">
        <v>1</v>
      </c>
      <c r="AR18" s="1" t="s">
        <v>78</v>
      </c>
      <c r="AS18" s="1">
        <v>0</v>
      </c>
      <c r="AU18" s="1">
        <v>1</v>
      </c>
      <c r="AV18" s="1">
        <v>1</v>
      </c>
      <c r="AW18" s="1">
        <v>1</v>
      </c>
      <c r="BM18" s="6"/>
      <c r="BN18" s="6"/>
      <c r="BO18" s="6"/>
      <c r="BP18" s="8">
        <f t="shared" si="13"/>
        <v>0</v>
      </c>
      <c r="BQ18" s="12"/>
    </row>
    <row r="19" spans="1:69" s="1" customFormat="1" ht="12" customHeight="1" x14ac:dyDescent="0.15">
      <c r="A19" s="17" t="s">
        <v>94</v>
      </c>
      <c r="B19" s="17" t="s">
        <v>82</v>
      </c>
      <c r="C19" s="1">
        <v>12</v>
      </c>
      <c r="D19" s="13" t="s">
        <v>86</v>
      </c>
      <c r="E19" s="2">
        <v>78.72</v>
      </c>
      <c r="F19" s="34">
        <f t="shared" si="1"/>
        <v>110.208</v>
      </c>
      <c r="G19" s="34">
        <f t="shared" si="2"/>
        <v>127.84127999999998</v>
      </c>
      <c r="H19" s="33">
        <f t="shared" si="3"/>
        <v>10.653439999999998</v>
      </c>
      <c r="I19" s="33"/>
      <c r="J19" s="35">
        <f t="shared" si="4"/>
        <v>11</v>
      </c>
      <c r="K19" s="33">
        <f t="shared" si="5"/>
        <v>0.34656000000000198</v>
      </c>
      <c r="L19" s="33">
        <f t="shared" si="6"/>
        <v>4.1587200000000237</v>
      </c>
      <c r="M19" s="13" t="s">
        <v>86</v>
      </c>
      <c r="N19" s="33">
        <v>12</v>
      </c>
      <c r="O19" s="33">
        <f t="shared" si="7"/>
        <v>10.653439999999998</v>
      </c>
      <c r="P19" s="33">
        <f t="shared" si="8"/>
        <v>11</v>
      </c>
      <c r="Q19" s="33">
        <f t="shared" si="9"/>
        <v>0.34656000000000198</v>
      </c>
      <c r="R19" s="33">
        <f t="shared" si="10"/>
        <v>4.1587200000000237</v>
      </c>
      <c r="S19" s="33" t="str">
        <f t="shared" si="11"/>
        <v>500 mL</v>
      </c>
      <c r="T19" s="6">
        <f t="shared" si="12"/>
        <v>11</v>
      </c>
      <c r="X19" s="1">
        <v>0</v>
      </c>
      <c r="Y19" s="1">
        <v>2</v>
      </c>
      <c r="AA19" s="1">
        <v>0</v>
      </c>
      <c r="AB19" s="1">
        <v>1</v>
      </c>
      <c r="AC19" s="1">
        <v>0</v>
      </c>
      <c r="AD19" s="1">
        <v>0</v>
      </c>
      <c r="AJ19" s="13"/>
      <c r="AK19" s="1">
        <v>1</v>
      </c>
      <c r="AL19" s="1">
        <v>1</v>
      </c>
      <c r="AM19" s="1">
        <v>0</v>
      </c>
      <c r="AN19" s="1">
        <v>0</v>
      </c>
      <c r="AO19" s="1">
        <v>0</v>
      </c>
      <c r="AP19" s="1">
        <v>1</v>
      </c>
      <c r="AQ19" s="1">
        <v>0</v>
      </c>
      <c r="AR19" s="1">
        <v>0</v>
      </c>
      <c r="AS19" s="1">
        <v>1</v>
      </c>
      <c r="AU19" s="1">
        <v>0</v>
      </c>
      <c r="AV19" s="1">
        <v>0</v>
      </c>
      <c r="AW19" s="1">
        <v>0</v>
      </c>
      <c r="BM19" s="35"/>
      <c r="BN19" s="35"/>
      <c r="BO19" s="35"/>
      <c r="BP19" s="8">
        <f t="shared" si="13"/>
        <v>0</v>
      </c>
      <c r="BQ19" s="12"/>
    </row>
    <row r="20" spans="1:69" s="1" customFormat="1" ht="12" customHeight="1" x14ac:dyDescent="0.15">
      <c r="A20" s="17" t="s">
        <v>95</v>
      </c>
      <c r="B20" s="17" t="s">
        <v>82</v>
      </c>
      <c r="C20" s="1">
        <v>1</v>
      </c>
      <c r="D20" s="13" t="s">
        <v>86</v>
      </c>
      <c r="E20" s="2">
        <v>5.6</v>
      </c>
      <c r="F20" s="34">
        <f t="shared" si="1"/>
        <v>7.839999999999999</v>
      </c>
      <c r="G20" s="34">
        <f t="shared" si="2"/>
        <v>9.0943999999999985</v>
      </c>
      <c r="H20" s="33">
        <f t="shared" si="3"/>
        <v>9.0943999999999985</v>
      </c>
      <c r="I20" s="33"/>
      <c r="J20" s="35">
        <f t="shared" si="4"/>
        <v>9</v>
      </c>
      <c r="K20" s="33">
        <f t="shared" si="5"/>
        <v>-9.4399999999998485E-2</v>
      </c>
      <c r="L20" s="33">
        <f t="shared" si="6"/>
        <v>-9.4399999999998485E-2</v>
      </c>
      <c r="M20" s="33" t="s">
        <v>86</v>
      </c>
      <c r="N20" s="33">
        <v>1</v>
      </c>
      <c r="O20" s="33">
        <f t="shared" si="7"/>
        <v>9.0943999999999985</v>
      </c>
      <c r="P20" s="33">
        <f t="shared" si="8"/>
        <v>9</v>
      </c>
      <c r="Q20" s="33">
        <f t="shared" si="9"/>
        <v>-9.4399999999998485E-2</v>
      </c>
      <c r="R20" s="33">
        <f t="shared" si="10"/>
        <v>-9.4399999999998485E-2</v>
      </c>
      <c r="S20" s="1" t="str">
        <f t="shared" si="11"/>
        <v>500 mL</v>
      </c>
      <c r="T20" s="6">
        <f t="shared" si="12"/>
        <v>9</v>
      </c>
      <c r="U20" s="13"/>
      <c r="X20" s="1">
        <v>0</v>
      </c>
      <c r="Y20" s="1">
        <v>1</v>
      </c>
      <c r="AA20" s="1">
        <v>0</v>
      </c>
      <c r="AB20" s="1">
        <v>0</v>
      </c>
      <c r="AC20" s="1">
        <v>0</v>
      </c>
      <c r="AD20" s="1">
        <v>0</v>
      </c>
      <c r="AJ20" s="13"/>
      <c r="AK20" s="1">
        <v>1</v>
      </c>
      <c r="AL20" s="1">
        <v>0</v>
      </c>
      <c r="AM20" s="1">
        <v>0</v>
      </c>
      <c r="AN20" s="1">
        <v>2</v>
      </c>
      <c r="AO20" s="1">
        <v>1</v>
      </c>
      <c r="AP20" s="1">
        <v>0</v>
      </c>
      <c r="AQ20" s="1">
        <v>0</v>
      </c>
      <c r="AR20" s="1">
        <v>0</v>
      </c>
      <c r="AS20" s="1">
        <v>1</v>
      </c>
      <c r="AU20" s="1">
        <v>0</v>
      </c>
      <c r="AV20" s="1">
        <v>0</v>
      </c>
      <c r="AW20" s="1">
        <v>0</v>
      </c>
      <c r="BM20" s="6"/>
      <c r="BN20" s="6"/>
      <c r="BO20" s="6"/>
      <c r="BP20" s="8">
        <f t="shared" si="13"/>
        <v>0</v>
      </c>
      <c r="BQ20" s="12"/>
    </row>
    <row r="21" spans="1:69" s="1" customFormat="1" ht="12" customHeight="1" x14ac:dyDescent="0.15">
      <c r="A21" s="17"/>
      <c r="B21" s="3"/>
      <c r="D21" s="13"/>
      <c r="E21" s="2"/>
      <c r="F21" s="34"/>
      <c r="G21" s="34"/>
      <c r="H21" s="33"/>
      <c r="I21" s="33"/>
      <c r="J21" s="35"/>
      <c r="K21" s="33"/>
      <c r="L21" s="33"/>
      <c r="M21" s="33"/>
      <c r="N21" s="33"/>
      <c r="O21" s="33"/>
      <c r="P21" s="33"/>
      <c r="Q21" s="33"/>
      <c r="R21" s="33"/>
      <c r="S21" s="33"/>
      <c r="T21" s="6"/>
      <c r="BM21" s="35"/>
      <c r="BN21" s="35"/>
      <c r="BO21" s="35"/>
      <c r="BP21" s="8"/>
      <c r="BQ21" s="12"/>
    </row>
    <row r="22" spans="1:69" s="1" customFormat="1" ht="12" customHeight="1" x14ac:dyDescent="0.15">
      <c r="A22" s="17"/>
      <c r="B22" s="3"/>
      <c r="D22" s="13"/>
      <c r="E22" s="2"/>
      <c r="F22" s="34"/>
      <c r="G22" s="34"/>
      <c r="H22" s="33"/>
      <c r="I22" s="33"/>
      <c r="J22" s="35"/>
      <c r="K22" s="33"/>
      <c r="L22" s="33"/>
      <c r="M22" s="33"/>
      <c r="N22" s="33"/>
      <c r="O22" s="33"/>
      <c r="P22" s="33"/>
      <c r="Q22" s="33"/>
      <c r="R22" s="33"/>
      <c r="S22" s="33"/>
      <c r="T22" s="6"/>
      <c r="BM22" s="35"/>
      <c r="BN22" s="35"/>
      <c r="BO22" s="35"/>
      <c r="BP22" s="8"/>
      <c r="BQ22" s="12"/>
    </row>
    <row r="23" spans="1:69" s="1" customFormat="1" ht="12" customHeight="1" x14ac:dyDescent="0.15">
      <c r="A23" s="17"/>
      <c r="B23" s="3"/>
      <c r="D23" s="13"/>
      <c r="E23" s="2"/>
      <c r="F23" s="34"/>
      <c r="G23" s="34"/>
      <c r="H23" s="33"/>
      <c r="I23" s="33"/>
      <c r="J23" s="35"/>
      <c r="K23" s="33"/>
      <c r="L23" s="33"/>
      <c r="M23" s="33"/>
      <c r="N23" s="33"/>
      <c r="O23" s="33"/>
      <c r="P23" s="33"/>
      <c r="Q23" s="33"/>
      <c r="R23" s="33"/>
      <c r="S23" s="33"/>
      <c r="T23" s="6"/>
      <c r="BM23" s="35"/>
      <c r="BN23" s="35"/>
      <c r="BO23" s="35"/>
      <c r="BP23" s="8"/>
      <c r="BQ23" s="12"/>
    </row>
    <row r="24" spans="1:69" s="1" customFormat="1" ht="12" customHeight="1" x14ac:dyDescent="0.15">
      <c r="A24" s="17"/>
      <c r="B24" s="3"/>
      <c r="D24" s="13"/>
      <c r="E24" s="2"/>
      <c r="F24" s="34"/>
      <c r="G24" s="34"/>
      <c r="H24" s="33"/>
      <c r="I24" s="33"/>
      <c r="J24" s="35"/>
      <c r="K24" s="33"/>
      <c r="L24" s="33"/>
      <c r="M24" s="33"/>
      <c r="N24" s="33"/>
      <c r="O24" s="33"/>
      <c r="P24" s="33"/>
      <c r="Q24" s="33"/>
      <c r="R24" s="33"/>
      <c r="S24" s="33"/>
      <c r="T24" s="6"/>
      <c r="BM24" s="35"/>
      <c r="BN24" s="35"/>
      <c r="BO24" s="35"/>
      <c r="BP24" s="8"/>
      <c r="BQ24" s="12"/>
    </row>
    <row r="25" spans="1:69" s="1" customFormat="1" ht="12" customHeight="1" x14ac:dyDescent="0.15">
      <c r="A25" s="13" t="s">
        <v>96</v>
      </c>
      <c r="E25" s="2"/>
      <c r="F25" s="34"/>
      <c r="G25" s="34"/>
      <c r="H25" s="33"/>
      <c r="I25" s="33"/>
      <c r="J25" s="35"/>
      <c r="K25" s="33"/>
      <c r="L25" s="33"/>
      <c r="M25" s="33"/>
      <c r="N25" s="33"/>
      <c r="O25" s="33"/>
      <c r="P25" s="33"/>
      <c r="Q25" s="33"/>
      <c r="R25" s="33"/>
      <c r="BM25" s="6"/>
      <c r="BN25" s="6"/>
      <c r="BO25" s="6"/>
      <c r="BP25" s="8"/>
      <c r="BQ25" s="12"/>
    </row>
    <row r="26" spans="1:69" s="1" customFormat="1" ht="12" customHeight="1" x14ac:dyDescent="0.15">
      <c r="A26" s="17"/>
      <c r="B26" s="3"/>
      <c r="D26" s="13"/>
      <c r="E26" s="2"/>
      <c r="F26" s="34"/>
      <c r="G26" s="34"/>
      <c r="H26" s="33"/>
      <c r="I26" s="33"/>
      <c r="J26" s="35"/>
      <c r="K26" s="33"/>
      <c r="L26" s="33"/>
      <c r="M26" s="33"/>
      <c r="N26" s="33"/>
      <c r="O26" s="33"/>
      <c r="P26" s="33"/>
      <c r="Q26" s="33"/>
      <c r="R26" s="33"/>
      <c r="S26" s="33"/>
      <c r="T26" s="6"/>
      <c r="BM26" s="35"/>
      <c r="BN26" s="35"/>
      <c r="BO26" s="35"/>
      <c r="BP26" s="8"/>
      <c r="BQ26" s="12"/>
    </row>
    <row r="27" spans="1:69" s="1" customFormat="1" ht="12" customHeight="1" x14ac:dyDescent="0.15">
      <c r="A27" s="17"/>
      <c r="B27" s="3"/>
      <c r="D27" s="13"/>
      <c r="E27" s="2"/>
      <c r="F27" s="34"/>
      <c r="G27" s="34"/>
      <c r="H27" s="33"/>
      <c r="I27" s="33"/>
      <c r="J27" s="35"/>
      <c r="K27" s="33"/>
      <c r="L27" s="33"/>
      <c r="M27" s="33"/>
      <c r="N27" s="33"/>
      <c r="O27" s="33"/>
      <c r="P27" s="33"/>
      <c r="Q27" s="33"/>
      <c r="R27" s="33"/>
      <c r="S27" s="33"/>
      <c r="T27" s="6"/>
      <c r="BM27" s="35"/>
      <c r="BN27" s="35"/>
      <c r="BO27" s="35"/>
      <c r="BP27" s="8"/>
      <c r="BQ27" s="12"/>
    </row>
    <row r="28" spans="1:69" s="1" customFormat="1" ht="12" customHeight="1" x14ac:dyDescent="0.15">
      <c r="B28" s="1" t="s">
        <v>97</v>
      </c>
      <c r="C28" s="1">
        <v>1.1599999999999999</v>
      </c>
      <c r="E28" s="2"/>
      <c r="F28" s="34"/>
      <c r="G28" s="34"/>
      <c r="H28" s="33"/>
      <c r="I28" s="33"/>
      <c r="J28" s="35"/>
      <c r="K28" s="33"/>
      <c r="L28" s="33"/>
      <c r="M28" s="33"/>
      <c r="N28" s="33"/>
      <c r="O28" s="33"/>
      <c r="P28" s="33"/>
      <c r="Q28" s="33"/>
      <c r="R28" s="33"/>
      <c r="BM28" s="6"/>
      <c r="BN28" s="6"/>
      <c r="BO28" s="6"/>
      <c r="BP28" s="8"/>
      <c r="BQ28" s="12"/>
    </row>
    <row r="30" spans="1:69" ht="45.75" customHeight="1" x14ac:dyDescent="0.15">
      <c r="C30" s="1" t="s">
        <v>98</v>
      </c>
      <c r="D30" s="1"/>
      <c r="E30" s="2" t="s">
        <v>99</v>
      </c>
      <c r="F30" s="34" t="s">
        <v>100</v>
      </c>
      <c r="G30" s="34"/>
      <c r="H30" s="34"/>
      <c r="I30" s="34"/>
      <c r="J30" s="6" t="s">
        <v>101</v>
      </c>
      <c r="K30" s="34"/>
      <c r="L30" s="34"/>
      <c r="M30" s="34"/>
      <c r="N30" s="34"/>
      <c r="O30" s="34"/>
      <c r="P30" s="34"/>
      <c r="Q30" s="34"/>
      <c r="R30" s="34"/>
      <c r="S30" s="1"/>
    </row>
    <row r="31" spans="1:69" x14ac:dyDescent="0.15">
      <c r="E31" s="5"/>
      <c r="F31" s="18"/>
      <c r="G31" s="18"/>
      <c r="J31" s="18" t="s">
        <v>102</v>
      </c>
    </row>
    <row r="32" spans="1:69" x14ac:dyDescent="0.15">
      <c r="A32" s="17"/>
      <c r="B32" s="17" t="s">
        <v>103</v>
      </c>
      <c r="E32" s="5">
        <f>SUM(BP55:BP551)</f>
        <v>74</v>
      </c>
      <c r="F32" s="18"/>
      <c r="J32" s="14">
        <f>SUM(R89:R551)</f>
        <v>-276.23643999999814</v>
      </c>
    </row>
    <row r="33" spans="1:69" x14ac:dyDescent="0.15">
      <c r="B33" s="17"/>
      <c r="E33" s="5"/>
      <c r="F33" s="18"/>
      <c r="G33" s="18"/>
      <c r="J33" s="18" t="s">
        <v>104</v>
      </c>
    </row>
    <row r="34" spans="1:69" x14ac:dyDescent="0.15">
      <c r="G34" s="18"/>
      <c r="J34" s="14">
        <f>AVERAGE(R89:R551)</f>
        <v>-0.60845030837003999</v>
      </c>
    </row>
    <row r="35" spans="1:69" x14ac:dyDescent="0.15">
      <c r="J35" s="3"/>
    </row>
    <row r="36" spans="1:69" x14ac:dyDescent="0.15">
      <c r="E36" s="7"/>
      <c r="F36" s="18"/>
      <c r="G36" s="18"/>
    </row>
    <row r="37" spans="1:69" x14ac:dyDescent="0.15">
      <c r="E37" s="7"/>
      <c r="F37" s="18"/>
      <c r="G37" s="18"/>
    </row>
    <row r="38" spans="1:69" x14ac:dyDescent="0.15">
      <c r="E38" s="7"/>
      <c r="F38" s="18"/>
      <c r="G38" s="18"/>
    </row>
    <row r="39" spans="1:69" x14ac:dyDescent="0.15">
      <c r="E39" s="7"/>
    </row>
    <row r="40" spans="1:69" ht="14.25" customHeight="1" x14ac:dyDescent="0.15">
      <c r="A40" s="3" t="s">
        <v>70</v>
      </c>
      <c r="E40" s="7"/>
    </row>
    <row r="41" spans="1:69" s="1" customFormat="1" ht="12" customHeight="1" x14ac:dyDescent="0.15">
      <c r="A41" s="17" t="s">
        <v>105</v>
      </c>
      <c r="B41" s="17" t="s">
        <v>75</v>
      </c>
      <c r="C41" s="1">
        <v>1</v>
      </c>
      <c r="D41" s="13" t="s">
        <v>106</v>
      </c>
      <c r="E41" s="2">
        <v>2.2999999999999998</v>
      </c>
      <c r="F41" s="34">
        <f t="shared" ref="F41:F72" si="14">E41*1.3</f>
        <v>2.9899999999999998</v>
      </c>
      <c r="G41" s="34">
        <f t="shared" ref="G41:G72" si="15">F41*$C$28</f>
        <v>3.4683999999999995</v>
      </c>
      <c r="H41" s="33">
        <f t="shared" ref="H41:H72" si="16">G41/C41</f>
        <v>3.4683999999999995</v>
      </c>
      <c r="I41" s="33"/>
      <c r="J41" s="35">
        <f t="shared" ref="J41:J72" si="17">ROUND(H41,0)</f>
        <v>3</v>
      </c>
      <c r="K41" s="33">
        <f t="shared" ref="K41:K72" si="18">J41-H41</f>
        <v>-0.46839999999999948</v>
      </c>
      <c r="L41" s="33">
        <f t="shared" ref="L41:L72" si="19">K41*C41</f>
        <v>-0.46839999999999948</v>
      </c>
      <c r="M41" s="33" t="s">
        <v>106</v>
      </c>
      <c r="N41" s="33">
        <v>1</v>
      </c>
      <c r="O41" s="33">
        <f t="shared" ref="O41:O72" si="20">G41/N41</f>
        <v>3.4683999999999995</v>
      </c>
      <c r="P41" s="33">
        <f t="shared" ref="P41:P72" si="21">ROUND(O41,0)</f>
        <v>3</v>
      </c>
      <c r="Q41" s="33">
        <f t="shared" ref="Q41:Q72" si="22">P41-O41</f>
        <v>-0.46839999999999948</v>
      </c>
      <c r="R41" s="33">
        <f t="shared" ref="R41:R72" si="23">Q41*N41</f>
        <v>-0.46839999999999948</v>
      </c>
      <c r="S41" s="33" t="str">
        <f t="shared" ref="S41:S72" si="24">M41</f>
        <v>bunch</v>
      </c>
      <c r="T41" s="6">
        <f t="shared" ref="T41:T72" si="25">P41</f>
        <v>3</v>
      </c>
      <c r="BM41" s="35"/>
      <c r="BN41" s="35"/>
      <c r="BO41" s="35"/>
      <c r="BP41" s="8">
        <f t="shared" ref="BP41:BP72" si="26">BL41*N41*P41</f>
        <v>0</v>
      </c>
      <c r="BQ41" s="12"/>
    </row>
    <row r="42" spans="1:69" s="1" customFormat="1" ht="12" customHeight="1" x14ac:dyDescent="0.15">
      <c r="A42" s="17" t="s">
        <v>105</v>
      </c>
      <c r="B42" s="3" t="s">
        <v>75</v>
      </c>
      <c r="C42" s="1">
        <v>1</v>
      </c>
      <c r="D42" s="13" t="s">
        <v>107</v>
      </c>
      <c r="E42" s="2">
        <v>11.72</v>
      </c>
      <c r="F42" s="34">
        <f t="shared" si="14"/>
        <v>15.236000000000001</v>
      </c>
      <c r="G42" s="34">
        <f t="shared" si="15"/>
        <v>17.673759999999998</v>
      </c>
      <c r="H42" s="33">
        <f t="shared" si="16"/>
        <v>17.673759999999998</v>
      </c>
      <c r="I42" s="33">
        <f>H42*1.1</f>
        <v>19.441136</v>
      </c>
      <c r="J42" s="35">
        <f t="shared" si="17"/>
        <v>18</v>
      </c>
      <c r="K42" s="33">
        <f t="shared" si="18"/>
        <v>0.32624000000000208</v>
      </c>
      <c r="L42" s="33">
        <f t="shared" si="19"/>
        <v>0.32624000000000208</v>
      </c>
      <c r="M42" s="33" t="s">
        <v>108</v>
      </c>
      <c r="N42" s="33">
        <v>4</v>
      </c>
      <c r="O42" s="33">
        <f t="shared" si="20"/>
        <v>4.4184399999999995</v>
      </c>
      <c r="P42" s="33">
        <f t="shared" si="21"/>
        <v>4</v>
      </c>
      <c r="Q42" s="33">
        <f t="shared" si="22"/>
        <v>-0.41843999999999948</v>
      </c>
      <c r="R42" s="33">
        <f t="shared" si="23"/>
        <v>-1.6737599999999979</v>
      </c>
      <c r="S42" s="33" t="str">
        <f t="shared" si="24"/>
        <v>4 oz</v>
      </c>
      <c r="T42" s="6">
        <f t="shared" si="25"/>
        <v>4</v>
      </c>
      <c r="AX42" s="63">
        <v>1.5</v>
      </c>
      <c r="AY42" s="63">
        <v>2.5</v>
      </c>
      <c r="BA42" s="63">
        <v>4.5</v>
      </c>
      <c r="BB42" s="63">
        <v>4</v>
      </c>
      <c r="BC42" s="63">
        <v>4</v>
      </c>
      <c r="BD42" s="63">
        <v>6</v>
      </c>
      <c r="BM42" s="35"/>
      <c r="BN42" s="35"/>
      <c r="BO42" s="35"/>
      <c r="BP42" s="8">
        <f t="shared" si="26"/>
        <v>0</v>
      </c>
      <c r="BQ42" s="12"/>
    </row>
    <row r="43" spans="1:69" s="1" customFormat="1" ht="12" customHeight="1" x14ac:dyDescent="0.15">
      <c r="A43" s="3" t="s">
        <v>109</v>
      </c>
      <c r="B43" s="3" t="s">
        <v>75</v>
      </c>
      <c r="C43" s="1">
        <v>1</v>
      </c>
      <c r="D43" s="1" t="s">
        <v>107</v>
      </c>
      <c r="E43" s="2">
        <v>15.08</v>
      </c>
      <c r="F43" s="34">
        <f t="shared" si="14"/>
        <v>19.603999999999999</v>
      </c>
      <c r="G43" s="34">
        <f t="shared" si="15"/>
        <v>22.740639999999999</v>
      </c>
      <c r="H43" s="33">
        <f t="shared" si="16"/>
        <v>22.740639999999999</v>
      </c>
      <c r="I43" s="33">
        <f>H43*1.1</f>
        <v>25.014704000000002</v>
      </c>
      <c r="J43" s="35">
        <f t="shared" si="17"/>
        <v>23</v>
      </c>
      <c r="K43" s="33">
        <f t="shared" si="18"/>
        <v>0.25936000000000092</v>
      </c>
      <c r="L43" s="33">
        <f t="shared" si="19"/>
        <v>0.25936000000000092</v>
      </c>
      <c r="M43" s="33" t="s">
        <v>110</v>
      </c>
      <c r="N43" s="33">
        <v>4</v>
      </c>
      <c r="O43" s="33">
        <f t="shared" si="20"/>
        <v>5.6851599999999998</v>
      </c>
      <c r="P43" s="33">
        <f t="shared" si="21"/>
        <v>6</v>
      </c>
      <c r="Q43" s="33">
        <f t="shared" si="22"/>
        <v>0.31484000000000023</v>
      </c>
      <c r="R43" s="33">
        <f t="shared" si="23"/>
        <v>1.2593600000000009</v>
      </c>
      <c r="S43" s="1" t="str">
        <f t="shared" si="24"/>
        <v>1/4 lbs</v>
      </c>
      <c r="T43" s="6">
        <f t="shared" si="25"/>
        <v>6</v>
      </c>
      <c r="U43" s="13"/>
      <c r="V43" s="13"/>
      <c r="X43" s="64"/>
      <c r="AA43" s="64"/>
      <c r="AB43" s="64"/>
      <c r="AG43" s="64">
        <v>4.25</v>
      </c>
      <c r="AH43" s="64">
        <v>6.5</v>
      </c>
      <c r="AV43" s="13"/>
      <c r="BM43" s="13"/>
      <c r="BN43" s="6"/>
      <c r="BO43" s="6"/>
      <c r="BP43" s="8">
        <f t="shared" si="26"/>
        <v>0</v>
      </c>
      <c r="BQ43" s="12"/>
    </row>
    <row r="44" spans="1:69" s="1" customFormat="1" ht="12" customHeight="1" x14ac:dyDescent="0.15">
      <c r="A44" s="17" t="s">
        <v>111</v>
      </c>
      <c r="B44" s="3" t="s">
        <v>75</v>
      </c>
      <c r="C44" s="1">
        <v>1</v>
      </c>
      <c r="D44" s="13" t="s">
        <v>107</v>
      </c>
      <c r="E44" s="2">
        <v>1.41</v>
      </c>
      <c r="F44" s="34">
        <f t="shared" si="14"/>
        <v>1.833</v>
      </c>
      <c r="G44" s="34">
        <f t="shared" si="15"/>
        <v>2.1262799999999999</v>
      </c>
      <c r="H44" s="33">
        <f t="shared" si="16"/>
        <v>2.1262799999999999</v>
      </c>
      <c r="I44" s="33"/>
      <c r="J44" s="35">
        <f t="shared" si="17"/>
        <v>2</v>
      </c>
      <c r="K44" s="33">
        <f t="shared" si="18"/>
        <v>-0.12627999999999995</v>
      </c>
      <c r="L44" s="33">
        <f t="shared" si="19"/>
        <v>-0.12627999999999995</v>
      </c>
      <c r="M44" s="33" t="s">
        <v>112</v>
      </c>
      <c r="N44" s="33">
        <v>2</v>
      </c>
      <c r="O44" s="33">
        <f t="shared" si="20"/>
        <v>1.06314</v>
      </c>
      <c r="P44" s="33">
        <f t="shared" si="21"/>
        <v>1</v>
      </c>
      <c r="Q44" s="33">
        <f t="shared" si="22"/>
        <v>-6.3139999999999974E-2</v>
      </c>
      <c r="R44" s="33">
        <f t="shared" si="23"/>
        <v>-0.12627999999999995</v>
      </c>
      <c r="S44" s="1" t="str">
        <f t="shared" si="24"/>
        <v>1/2 lbs</v>
      </c>
      <c r="T44" s="6">
        <f t="shared" si="25"/>
        <v>1</v>
      </c>
      <c r="U44" s="13"/>
      <c r="AZ44" s="61">
        <v>7</v>
      </c>
      <c r="BA44" s="63">
        <v>1</v>
      </c>
      <c r="BM44" s="6"/>
      <c r="BN44" s="6"/>
      <c r="BO44" s="6"/>
      <c r="BP44" s="8">
        <f t="shared" si="26"/>
        <v>0</v>
      </c>
      <c r="BQ44" s="12"/>
    </row>
    <row r="45" spans="1:69" s="1" customFormat="1" ht="12" customHeight="1" x14ac:dyDescent="0.15">
      <c r="A45" s="17" t="s">
        <v>113</v>
      </c>
      <c r="B45" s="17" t="s">
        <v>75</v>
      </c>
      <c r="C45" s="1">
        <v>1</v>
      </c>
      <c r="D45" s="13" t="s">
        <v>107</v>
      </c>
      <c r="E45" s="2">
        <v>4.24</v>
      </c>
      <c r="F45" s="34">
        <f t="shared" si="14"/>
        <v>5.5120000000000005</v>
      </c>
      <c r="G45" s="34">
        <f t="shared" si="15"/>
        <v>6.3939200000000005</v>
      </c>
      <c r="H45" s="33">
        <f t="shared" si="16"/>
        <v>6.3939200000000005</v>
      </c>
      <c r="I45" s="33"/>
      <c r="J45" s="35">
        <f t="shared" si="17"/>
        <v>6</v>
      </c>
      <c r="K45" s="33">
        <f t="shared" si="18"/>
        <v>-0.39392000000000049</v>
      </c>
      <c r="L45" s="33">
        <f t="shared" si="19"/>
        <v>-0.39392000000000049</v>
      </c>
      <c r="M45" s="33" t="s">
        <v>112</v>
      </c>
      <c r="N45" s="33">
        <v>2</v>
      </c>
      <c r="O45" s="33">
        <f t="shared" si="20"/>
        <v>3.1969600000000002</v>
      </c>
      <c r="P45" s="33">
        <f t="shared" si="21"/>
        <v>3</v>
      </c>
      <c r="Q45" s="33">
        <f t="shared" si="22"/>
        <v>-0.19696000000000025</v>
      </c>
      <c r="R45" s="33">
        <f t="shared" si="23"/>
        <v>-0.39392000000000049</v>
      </c>
      <c r="S45" s="33" t="str">
        <f t="shared" si="24"/>
        <v>1/2 lbs</v>
      </c>
      <c r="T45" s="6">
        <f t="shared" si="25"/>
        <v>3</v>
      </c>
      <c r="AE45" s="61"/>
      <c r="AF45" s="61"/>
      <c r="AG45" s="61"/>
      <c r="AH45" s="61"/>
      <c r="BM45" s="35"/>
      <c r="BN45" s="35"/>
      <c r="BO45" s="35"/>
      <c r="BP45" s="8">
        <f t="shared" si="26"/>
        <v>0</v>
      </c>
      <c r="BQ45" s="12"/>
    </row>
    <row r="46" spans="1:69" s="1" customFormat="1" ht="12" customHeight="1" x14ac:dyDescent="0.15">
      <c r="A46" s="17" t="s">
        <v>114</v>
      </c>
      <c r="B46" s="17" t="s">
        <v>75</v>
      </c>
      <c r="C46" s="1">
        <v>1</v>
      </c>
      <c r="D46" s="13" t="s">
        <v>106</v>
      </c>
      <c r="E46" s="2">
        <v>1.41</v>
      </c>
      <c r="F46" s="34">
        <f t="shared" si="14"/>
        <v>1.833</v>
      </c>
      <c r="G46" s="34">
        <f t="shared" si="15"/>
        <v>2.1262799999999999</v>
      </c>
      <c r="H46" s="33">
        <f t="shared" si="16"/>
        <v>2.1262799999999999</v>
      </c>
      <c r="I46" s="33">
        <f>H46*1.1</f>
        <v>2.338908</v>
      </c>
      <c r="J46" s="35">
        <f t="shared" si="17"/>
        <v>2</v>
      </c>
      <c r="K46" s="33">
        <f t="shared" si="18"/>
        <v>-0.12627999999999995</v>
      </c>
      <c r="L46" s="33">
        <f t="shared" si="19"/>
        <v>-0.12627999999999995</v>
      </c>
      <c r="M46" s="33" t="s">
        <v>106</v>
      </c>
      <c r="N46" s="33">
        <v>1</v>
      </c>
      <c r="O46" s="33">
        <f t="shared" si="20"/>
        <v>2.1262799999999999</v>
      </c>
      <c r="P46" s="33">
        <f t="shared" si="21"/>
        <v>2</v>
      </c>
      <c r="Q46" s="33">
        <f t="shared" si="22"/>
        <v>-0.12627999999999995</v>
      </c>
      <c r="R46" s="33">
        <f t="shared" si="23"/>
        <v>-0.12627999999999995</v>
      </c>
      <c r="S46" s="33" t="str">
        <f t="shared" si="24"/>
        <v>bunch</v>
      </c>
      <c r="T46" s="6">
        <f t="shared" si="25"/>
        <v>2</v>
      </c>
      <c r="AO46" s="1">
        <v>14</v>
      </c>
      <c r="AP46" s="1">
        <v>17</v>
      </c>
      <c r="AQ46" s="1" t="s">
        <v>78</v>
      </c>
      <c r="AR46" s="1">
        <v>12</v>
      </c>
      <c r="AS46" s="1">
        <v>15</v>
      </c>
      <c r="AT46" s="1">
        <v>10</v>
      </c>
      <c r="AU46" s="1">
        <v>8</v>
      </c>
      <c r="AV46" s="1">
        <v>7</v>
      </c>
      <c r="AW46" s="1">
        <v>8</v>
      </c>
      <c r="AX46" s="1">
        <v>3</v>
      </c>
      <c r="AY46" s="1">
        <v>11</v>
      </c>
      <c r="BM46" s="35"/>
      <c r="BN46" s="35"/>
      <c r="BO46" s="35"/>
      <c r="BP46" s="8">
        <f t="shared" si="26"/>
        <v>0</v>
      </c>
      <c r="BQ46" s="12"/>
    </row>
    <row r="47" spans="1:69" s="1" customFormat="1" ht="12" customHeight="1" x14ac:dyDescent="0.15">
      <c r="A47" s="17" t="s">
        <v>115</v>
      </c>
      <c r="B47" s="17" t="s">
        <v>75</v>
      </c>
      <c r="C47" s="1">
        <v>1</v>
      </c>
      <c r="D47" s="13" t="s">
        <v>106</v>
      </c>
      <c r="E47" s="2">
        <v>1.41</v>
      </c>
      <c r="F47" s="34">
        <f t="shared" si="14"/>
        <v>1.833</v>
      </c>
      <c r="G47" s="34">
        <f t="shared" si="15"/>
        <v>2.1262799999999999</v>
      </c>
      <c r="H47" s="33">
        <f t="shared" si="16"/>
        <v>2.1262799999999999</v>
      </c>
      <c r="I47" s="33">
        <f>H47*1.1</f>
        <v>2.338908</v>
      </c>
      <c r="J47" s="35">
        <f t="shared" si="17"/>
        <v>2</v>
      </c>
      <c r="K47" s="33">
        <f t="shared" si="18"/>
        <v>-0.12627999999999995</v>
      </c>
      <c r="L47" s="33">
        <f t="shared" si="19"/>
        <v>-0.12627999999999995</v>
      </c>
      <c r="M47" s="33" t="s">
        <v>106</v>
      </c>
      <c r="N47" s="33">
        <v>1</v>
      </c>
      <c r="O47" s="33">
        <f t="shared" si="20"/>
        <v>2.1262799999999999</v>
      </c>
      <c r="P47" s="33">
        <f t="shared" si="21"/>
        <v>2</v>
      </c>
      <c r="Q47" s="33">
        <f t="shared" si="22"/>
        <v>-0.12627999999999995</v>
      </c>
      <c r="R47" s="33">
        <f t="shared" si="23"/>
        <v>-0.12627999999999995</v>
      </c>
      <c r="S47" s="33" t="str">
        <f t="shared" si="24"/>
        <v>bunch</v>
      </c>
      <c r="T47" s="6">
        <f t="shared" si="25"/>
        <v>2</v>
      </c>
      <c r="BM47" s="35"/>
      <c r="BN47" s="35"/>
      <c r="BO47" s="35"/>
      <c r="BP47" s="8">
        <f t="shared" si="26"/>
        <v>0</v>
      </c>
      <c r="BQ47" s="12"/>
    </row>
    <row r="48" spans="1:69" s="1" customFormat="1" ht="12" customHeight="1" x14ac:dyDescent="0.15">
      <c r="A48" s="17" t="s">
        <v>116</v>
      </c>
      <c r="B48" s="3" t="s">
        <v>75</v>
      </c>
      <c r="C48" s="1">
        <v>1</v>
      </c>
      <c r="D48" s="13" t="s">
        <v>107</v>
      </c>
      <c r="E48" s="2">
        <v>6</v>
      </c>
      <c r="F48" s="34">
        <f t="shared" si="14"/>
        <v>7.8000000000000007</v>
      </c>
      <c r="G48" s="34">
        <f t="shared" si="15"/>
        <v>9.048</v>
      </c>
      <c r="H48" s="33">
        <f t="shared" si="16"/>
        <v>9.048</v>
      </c>
      <c r="I48" s="33">
        <f>H48*1.1</f>
        <v>9.9528000000000016</v>
      </c>
      <c r="J48" s="35">
        <f t="shared" si="17"/>
        <v>9</v>
      </c>
      <c r="K48" s="33">
        <f t="shared" si="18"/>
        <v>-4.8000000000000043E-2</v>
      </c>
      <c r="L48" s="33">
        <f t="shared" si="19"/>
        <v>-4.8000000000000043E-2</v>
      </c>
      <c r="M48" s="33" t="s">
        <v>108</v>
      </c>
      <c r="N48" s="33">
        <v>4</v>
      </c>
      <c r="O48" s="33">
        <f t="shared" si="20"/>
        <v>2.262</v>
      </c>
      <c r="P48" s="33">
        <f t="shared" si="21"/>
        <v>2</v>
      </c>
      <c r="Q48" s="33">
        <f t="shared" si="22"/>
        <v>-0.26200000000000001</v>
      </c>
      <c r="R48" s="33">
        <f t="shared" si="23"/>
        <v>-1.048</v>
      </c>
      <c r="S48" s="1" t="str">
        <f t="shared" si="24"/>
        <v>4 oz</v>
      </c>
      <c r="T48" s="6">
        <f t="shared" si="25"/>
        <v>2</v>
      </c>
      <c r="U48" s="13"/>
      <c r="AN48" s="61">
        <v>10</v>
      </c>
      <c r="AO48" s="61">
        <v>8</v>
      </c>
      <c r="AP48" s="61">
        <v>5</v>
      </c>
      <c r="BM48" s="35"/>
      <c r="BN48" s="6"/>
      <c r="BO48" s="6"/>
      <c r="BP48" s="8">
        <f t="shared" si="26"/>
        <v>0</v>
      </c>
      <c r="BQ48" s="12"/>
    </row>
    <row r="49" spans="1:69" s="1" customFormat="1" ht="12" customHeight="1" x14ac:dyDescent="0.15">
      <c r="A49" s="17" t="s">
        <v>117</v>
      </c>
      <c r="B49" s="3" t="s">
        <v>75</v>
      </c>
      <c r="C49" s="1">
        <v>1</v>
      </c>
      <c r="D49" s="13" t="s">
        <v>107</v>
      </c>
      <c r="E49" s="2">
        <v>8.4600000000000009</v>
      </c>
      <c r="F49" s="34">
        <f t="shared" si="14"/>
        <v>10.998000000000001</v>
      </c>
      <c r="G49" s="34">
        <f t="shared" si="15"/>
        <v>12.757680000000001</v>
      </c>
      <c r="H49" s="33">
        <f t="shared" si="16"/>
        <v>12.757680000000001</v>
      </c>
      <c r="I49" s="33"/>
      <c r="J49" s="35">
        <f t="shared" si="17"/>
        <v>13</v>
      </c>
      <c r="K49" s="33">
        <f t="shared" si="18"/>
        <v>0.24231999999999942</v>
      </c>
      <c r="L49" s="33">
        <f t="shared" si="19"/>
        <v>0.24231999999999942</v>
      </c>
      <c r="M49" s="33" t="s">
        <v>118</v>
      </c>
      <c r="N49" s="33">
        <v>3.2</v>
      </c>
      <c r="O49" s="33">
        <f t="shared" si="20"/>
        <v>3.9867750000000002</v>
      </c>
      <c r="P49" s="33">
        <f t="shared" si="21"/>
        <v>4</v>
      </c>
      <c r="Q49" s="33">
        <f t="shared" si="22"/>
        <v>1.322499999999982E-2</v>
      </c>
      <c r="R49" s="33">
        <f t="shared" si="23"/>
        <v>4.2319999999999428E-2</v>
      </c>
      <c r="S49" s="33" t="str">
        <f t="shared" si="24"/>
        <v>5 oz</v>
      </c>
      <c r="T49" s="6">
        <f t="shared" si="25"/>
        <v>4</v>
      </c>
      <c r="BM49" s="35"/>
      <c r="BN49" s="35"/>
      <c r="BO49" s="35"/>
      <c r="BP49" s="8">
        <f t="shared" si="26"/>
        <v>0</v>
      </c>
      <c r="BQ49" s="12"/>
    </row>
    <row r="50" spans="1:69" s="1" customFormat="1" ht="12" customHeight="1" x14ac:dyDescent="0.15">
      <c r="A50" s="17" t="s">
        <v>119</v>
      </c>
      <c r="B50" s="3" t="s">
        <v>75</v>
      </c>
      <c r="C50" s="1">
        <v>1</v>
      </c>
      <c r="D50" s="13" t="s">
        <v>106</v>
      </c>
      <c r="E50" s="2">
        <v>1.98</v>
      </c>
      <c r="F50" s="34">
        <f t="shared" si="14"/>
        <v>2.5739999999999998</v>
      </c>
      <c r="G50" s="34">
        <f t="shared" si="15"/>
        <v>2.9858399999999996</v>
      </c>
      <c r="H50" s="33">
        <f t="shared" si="16"/>
        <v>2.9858399999999996</v>
      </c>
      <c r="I50" s="33">
        <f>H50*1.1</f>
        <v>3.284424</v>
      </c>
      <c r="J50" s="35">
        <f t="shared" si="17"/>
        <v>3</v>
      </c>
      <c r="K50" s="33">
        <f t="shared" si="18"/>
        <v>1.4160000000000394E-2</v>
      </c>
      <c r="L50" s="33">
        <f t="shared" si="19"/>
        <v>1.4160000000000394E-2</v>
      </c>
      <c r="M50" s="33" t="s">
        <v>106</v>
      </c>
      <c r="N50" s="33">
        <v>1</v>
      </c>
      <c r="O50" s="33">
        <f t="shared" si="20"/>
        <v>2.9858399999999996</v>
      </c>
      <c r="P50" s="33">
        <f t="shared" si="21"/>
        <v>3</v>
      </c>
      <c r="Q50" s="33">
        <f t="shared" si="22"/>
        <v>1.4160000000000394E-2</v>
      </c>
      <c r="R50" s="33">
        <f t="shared" si="23"/>
        <v>1.4160000000000394E-2</v>
      </c>
      <c r="S50" s="33" t="str">
        <f t="shared" si="24"/>
        <v>bunch</v>
      </c>
      <c r="T50" s="6">
        <f t="shared" si="25"/>
        <v>3</v>
      </c>
      <c r="U50" s="13"/>
      <c r="AX50" s="63"/>
      <c r="AY50" s="63"/>
      <c r="BA50" s="63"/>
      <c r="BB50" s="63"/>
      <c r="BC50" s="1">
        <v>8</v>
      </c>
      <c r="BD50" s="1">
        <v>7</v>
      </c>
      <c r="BM50" s="35"/>
      <c r="BN50" s="35"/>
      <c r="BO50" s="35"/>
      <c r="BP50" s="8">
        <f t="shared" si="26"/>
        <v>0</v>
      </c>
      <c r="BQ50" s="12"/>
    </row>
    <row r="51" spans="1:69" s="1" customFormat="1" ht="12" customHeight="1" x14ac:dyDescent="0.15">
      <c r="A51" s="3" t="s">
        <v>120</v>
      </c>
      <c r="B51" s="3" t="s">
        <v>75</v>
      </c>
      <c r="C51" s="1">
        <v>1</v>
      </c>
      <c r="D51" s="13" t="s">
        <v>107</v>
      </c>
      <c r="E51" s="2">
        <v>1.51</v>
      </c>
      <c r="F51" s="34">
        <f t="shared" si="14"/>
        <v>1.9630000000000001</v>
      </c>
      <c r="G51" s="34">
        <f t="shared" si="15"/>
        <v>2.2770799999999998</v>
      </c>
      <c r="H51" s="33">
        <f t="shared" si="16"/>
        <v>2.2770799999999998</v>
      </c>
      <c r="I51" s="33"/>
      <c r="J51" s="35">
        <f t="shared" si="17"/>
        <v>2</v>
      </c>
      <c r="K51" s="33">
        <f t="shared" si="18"/>
        <v>-0.27707999999999977</v>
      </c>
      <c r="L51" s="33">
        <f t="shared" si="19"/>
        <v>-0.27707999999999977</v>
      </c>
      <c r="M51" s="33" t="s">
        <v>112</v>
      </c>
      <c r="N51" s="33">
        <v>2</v>
      </c>
      <c r="O51" s="33">
        <f t="shared" si="20"/>
        <v>1.1385399999999999</v>
      </c>
      <c r="P51" s="33">
        <f t="shared" si="21"/>
        <v>1</v>
      </c>
      <c r="Q51" s="33">
        <f t="shared" si="22"/>
        <v>-0.13853999999999989</v>
      </c>
      <c r="R51" s="33">
        <f t="shared" si="23"/>
        <v>-0.27707999999999977</v>
      </c>
      <c r="S51" s="33" t="str">
        <f t="shared" si="24"/>
        <v>1/2 lbs</v>
      </c>
      <c r="T51" s="6">
        <f t="shared" si="25"/>
        <v>1</v>
      </c>
      <c r="V51" s="13"/>
      <c r="BM51" s="13"/>
      <c r="BN51" s="35"/>
      <c r="BO51" s="35"/>
      <c r="BP51" s="8">
        <f t="shared" si="26"/>
        <v>0</v>
      </c>
      <c r="BQ51" s="12"/>
    </row>
    <row r="52" spans="1:69" s="1" customFormat="1" ht="12" customHeight="1" x14ac:dyDescent="0.15">
      <c r="A52" s="3" t="s">
        <v>121</v>
      </c>
      <c r="B52" s="3" t="s">
        <v>75</v>
      </c>
      <c r="C52" s="1">
        <v>1</v>
      </c>
      <c r="D52" s="13" t="s">
        <v>107</v>
      </c>
      <c r="E52" s="2">
        <v>1.47</v>
      </c>
      <c r="F52" s="34">
        <f t="shared" si="14"/>
        <v>1.911</v>
      </c>
      <c r="G52" s="34">
        <f t="shared" si="15"/>
        <v>2.2167599999999998</v>
      </c>
      <c r="H52" s="33">
        <f t="shared" si="16"/>
        <v>2.2167599999999998</v>
      </c>
      <c r="I52" s="33"/>
      <c r="J52" s="35">
        <f t="shared" si="17"/>
        <v>2</v>
      </c>
      <c r="K52" s="33">
        <f t="shared" si="18"/>
        <v>-0.21675999999999984</v>
      </c>
      <c r="L52" s="33">
        <f t="shared" si="19"/>
        <v>-0.21675999999999984</v>
      </c>
      <c r="M52" s="33" t="s">
        <v>112</v>
      </c>
      <c r="N52" s="33">
        <v>2</v>
      </c>
      <c r="O52" s="33">
        <f t="shared" si="20"/>
        <v>1.1083799999999999</v>
      </c>
      <c r="P52" s="33">
        <f t="shared" si="21"/>
        <v>1</v>
      </c>
      <c r="Q52" s="33">
        <f t="shared" si="22"/>
        <v>-0.10837999999999992</v>
      </c>
      <c r="R52" s="33">
        <f t="shared" si="23"/>
        <v>-0.21675999999999984</v>
      </c>
      <c r="S52" s="33" t="str">
        <f t="shared" si="24"/>
        <v>1/2 lbs</v>
      </c>
      <c r="T52" s="6">
        <f t="shared" si="25"/>
        <v>1</v>
      </c>
      <c r="U52" s="13"/>
      <c r="V52" s="13"/>
      <c r="X52" s="61"/>
      <c r="Y52" s="61"/>
      <c r="Z52" s="61"/>
      <c r="AA52" s="64"/>
      <c r="BM52" s="13"/>
      <c r="BN52" s="35"/>
      <c r="BO52" s="35"/>
      <c r="BP52" s="8">
        <f t="shared" si="26"/>
        <v>0</v>
      </c>
      <c r="BQ52" s="12"/>
    </row>
    <row r="53" spans="1:69" s="1" customFormat="1" ht="12" customHeight="1" x14ac:dyDescent="0.15">
      <c r="A53" s="17" t="s">
        <v>122</v>
      </c>
      <c r="B53" s="3" t="s">
        <v>75</v>
      </c>
      <c r="C53" s="1">
        <v>1</v>
      </c>
      <c r="D53" s="13" t="s">
        <v>107</v>
      </c>
      <c r="E53" s="2">
        <v>1.47</v>
      </c>
      <c r="F53" s="34">
        <f t="shared" si="14"/>
        <v>1.911</v>
      </c>
      <c r="G53" s="34">
        <f t="shared" si="15"/>
        <v>2.2167599999999998</v>
      </c>
      <c r="H53" s="33">
        <f t="shared" si="16"/>
        <v>2.2167599999999998</v>
      </c>
      <c r="I53" s="33"/>
      <c r="J53" s="35">
        <f t="shared" si="17"/>
        <v>2</v>
      </c>
      <c r="K53" s="33">
        <f t="shared" si="18"/>
        <v>-0.21675999999999984</v>
      </c>
      <c r="L53" s="33">
        <f t="shared" si="19"/>
        <v>-0.21675999999999984</v>
      </c>
      <c r="M53" s="33" t="s">
        <v>112</v>
      </c>
      <c r="N53" s="33">
        <v>2</v>
      </c>
      <c r="O53" s="33">
        <f t="shared" si="20"/>
        <v>1.1083799999999999</v>
      </c>
      <c r="P53" s="33">
        <f t="shared" si="21"/>
        <v>1</v>
      </c>
      <c r="Q53" s="33">
        <f t="shared" si="22"/>
        <v>-0.10837999999999992</v>
      </c>
      <c r="R53" s="33">
        <f t="shared" si="23"/>
        <v>-0.21675999999999984</v>
      </c>
      <c r="S53" s="33" t="str">
        <f t="shared" si="24"/>
        <v>1/2 lbs</v>
      </c>
      <c r="T53" s="6">
        <f t="shared" si="25"/>
        <v>1</v>
      </c>
      <c r="U53" s="13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>
        <v>14</v>
      </c>
      <c r="AY53" s="61">
        <v>2</v>
      </c>
      <c r="AZ53" s="61">
        <v>4</v>
      </c>
      <c r="BA53" s="61">
        <v>11</v>
      </c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M53" s="35"/>
      <c r="BN53" s="6"/>
      <c r="BO53" s="6"/>
      <c r="BP53" s="8">
        <f t="shared" si="26"/>
        <v>0</v>
      </c>
      <c r="BQ53" s="12"/>
    </row>
    <row r="54" spans="1:69" s="1" customFormat="1" ht="12" customHeight="1" x14ac:dyDescent="0.15">
      <c r="A54" s="3" t="s">
        <v>123</v>
      </c>
      <c r="B54" s="3" t="s">
        <v>75</v>
      </c>
      <c r="C54" s="1">
        <v>1</v>
      </c>
      <c r="D54" s="13" t="s">
        <v>107</v>
      </c>
      <c r="E54" s="2">
        <v>1.41</v>
      </c>
      <c r="F54" s="34">
        <f t="shared" si="14"/>
        <v>1.833</v>
      </c>
      <c r="G54" s="34">
        <f t="shared" si="15"/>
        <v>2.1262799999999999</v>
      </c>
      <c r="H54" s="33">
        <f t="shared" si="16"/>
        <v>2.1262799999999999</v>
      </c>
      <c r="I54" s="33">
        <f>H54*1.1</f>
        <v>2.338908</v>
      </c>
      <c r="J54" s="35">
        <f t="shared" si="17"/>
        <v>2</v>
      </c>
      <c r="K54" s="33">
        <f t="shared" si="18"/>
        <v>-0.12627999999999995</v>
      </c>
      <c r="L54" s="33">
        <f t="shared" si="19"/>
        <v>-0.12627999999999995</v>
      </c>
      <c r="M54" s="33" t="s">
        <v>112</v>
      </c>
      <c r="N54" s="33">
        <v>2</v>
      </c>
      <c r="O54" s="33">
        <f t="shared" si="20"/>
        <v>1.06314</v>
      </c>
      <c r="P54" s="33">
        <f t="shared" si="21"/>
        <v>1</v>
      </c>
      <c r="Q54" s="33">
        <f t="shared" si="22"/>
        <v>-6.3139999999999974E-2</v>
      </c>
      <c r="R54" s="33">
        <f t="shared" si="23"/>
        <v>-0.12627999999999995</v>
      </c>
      <c r="S54" s="33" t="str">
        <f t="shared" si="24"/>
        <v>1/2 lbs</v>
      </c>
      <c r="T54" s="6">
        <f t="shared" si="25"/>
        <v>1</v>
      </c>
      <c r="U54" s="13"/>
      <c r="V54" s="61">
        <v>30</v>
      </c>
      <c r="W54" s="61">
        <v>24</v>
      </c>
      <c r="X54" s="61">
        <v>20</v>
      </c>
      <c r="Y54" s="61">
        <v>37</v>
      </c>
      <c r="Z54" s="61">
        <v>21</v>
      </c>
      <c r="AA54" s="61" t="s">
        <v>78</v>
      </c>
      <c r="AB54" s="61">
        <v>31</v>
      </c>
      <c r="AC54" s="61">
        <v>30</v>
      </c>
      <c r="AD54" s="61">
        <v>24</v>
      </c>
      <c r="AE54" s="61">
        <v>26</v>
      </c>
      <c r="AF54" s="61">
        <v>23</v>
      </c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>
        <v>14</v>
      </c>
      <c r="AZ54" s="61">
        <v>7</v>
      </c>
      <c r="BA54" s="61">
        <v>13</v>
      </c>
      <c r="BB54" s="61">
        <v>16</v>
      </c>
      <c r="BC54" s="61">
        <v>16</v>
      </c>
      <c r="BD54" s="61">
        <v>4</v>
      </c>
      <c r="BE54" s="61">
        <v>21</v>
      </c>
      <c r="BF54" s="61">
        <v>11</v>
      </c>
      <c r="BG54" s="61">
        <v>23</v>
      </c>
      <c r="BH54" s="61">
        <v>17</v>
      </c>
      <c r="BI54" s="61">
        <v>18</v>
      </c>
      <c r="BJ54" s="61">
        <v>19</v>
      </c>
      <c r="BK54" s="61">
        <v>23</v>
      </c>
      <c r="BM54" s="13"/>
      <c r="BN54" s="35"/>
      <c r="BO54" s="35"/>
      <c r="BP54" s="8">
        <f t="shared" si="26"/>
        <v>0</v>
      </c>
      <c r="BQ54" s="12"/>
    </row>
    <row r="55" spans="1:69" s="1" customFormat="1" ht="12" customHeight="1" x14ac:dyDescent="0.15">
      <c r="A55" s="3" t="s">
        <v>124</v>
      </c>
      <c r="B55" s="3" t="s">
        <v>75</v>
      </c>
      <c r="C55" s="1">
        <v>1</v>
      </c>
      <c r="D55" s="1" t="s">
        <v>107</v>
      </c>
      <c r="E55" s="2">
        <v>1.51</v>
      </c>
      <c r="F55" s="34">
        <f t="shared" si="14"/>
        <v>1.9630000000000001</v>
      </c>
      <c r="G55" s="34">
        <f t="shared" si="15"/>
        <v>2.2770799999999998</v>
      </c>
      <c r="H55" s="33">
        <f t="shared" si="16"/>
        <v>2.2770799999999998</v>
      </c>
      <c r="I55" s="33"/>
      <c r="J55" s="35">
        <f t="shared" si="17"/>
        <v>2</v>
      </c>
      <c r="K55" s="33">
        <f t="shared" si="18"/>
        <v>-0.27707999999999977</v>
      </c>
      <c r="L55" s="33">
        <f t="shared" si="19"/>
        <v>-0.27707999999999977</v>
      </c>
      <c r="M55" s="33" t="s">
        <v>112</v>
      </c>
      <c r="N55" s="33">
        <v>2</v>
      </c>
      <c r="O55" s="33">
        <f t="shared" si="20"/>
        <v>1.1385399999999999</v>
      </c>
      <c r="P55" s="33">
        <f t="shared" si="21"/>
        <v>1</v>
      </c>
      <c r="Q55" s="33">
        <f t="shared" si="22"/>
        <v>-0.13853999999999989</v>
      </c>
      <c r="R55" s="33">
        <f t="shared" si="23"/>
        <v>-0.27707999999999977</v>
      </c>
      <c r="S55" s="1" t="str">
        <f t="shared" si="24"/>
        <v>1/2 lbs</v>
      </c>
      <c r="T55" s="6">
        <f t="shared" si="25"/>
        <v>1</v>
      </c>
      <c r="U55" s="13"/>
      <c r="AV55" s="13"/>
      <c r="BM55" s="13"/>
      <c r="BN55" s="6"/>
      <c r="BO55" s="6"/>
      <c r="BP55" s="8">
        <f t="shared" si="26"/>
        <v>0</v>
      </c>
      <c r="BQ55" s="12"/>
    </row>
    <row r="56" spans="1:69" s="1" customFormat="1" ht="12" customHeight="1" x14ac:dyDescent="0.15">
      <c r="A56" s="17" t="s">
        <v>125</v>
      </c>
      <c r="B56" s="3" t="s">
        <v>75</v>
      </c>
      <c r="C56" s="1">
        <v>1</v>
      </c>
      <c r="D56" s="13" t="s">
        <v>106</v>
      </c>
      <c r="E56" s="2">
        <v>2.2000000000000002</v>
      </c>
      <c r="F56" s="34">
        <f t="shared" si="14"/>
        <v>2.8600000000000003</v>
      </c>
      <c r="G56" s="34">
        <f t="shared" si="15"/>
        <v>3.3176000000000001</v>
      </c>
      <c r="H56" s="33">
        <f t="shared" si="16"/>
        <v>3.3176000000000001</v>
      </c>
      <c r="I56" s="33">
        <f>H56*1.1</f>
        <v>3.6493600000000006</v>
      </c>
      <c r="J56" s="35">
        <f t="shared" si="17"/>
        <v>3</v>
      </c>
      <c r="K56" s="33">
        <f t="shared" si="18"/>
        <v>-0.3176000000000001</v>
      </c>
      <c r="L56" s="33">
        <f t="shared" si="19"/>
        <v>-0.3176000000000001</v>
      </c>
      <c r="M56" s="33" t="s">
        <v>106</v>
      </c>
      <c r="N56" s="33">
        <v>1</v>
      </c>
      <c r="O56" s="33">
        <f t="shared" si="20"/>
        <v>3.3176000000000001</v>
      </c>
      <c r="P56" s="33">
        <f t="shared" si="21"/>
        <v>3</v>
      </c>
      <c r="Q56" s="33">
        <f t="shared" si="22"/>
        <v>-0.3176000000000001</v>
      </c>
      <c r="R56" s="33">
        <f t="shared" si="23"/>
        <v>-0.3176000000000001</v>
      </c>
      <c r="S56" s="1" t="str">
        <f t="shared" si="24"/>
        <v>bunch</v>
      </c>
      <c r="T56" s="6">
        <f t="shared" si="25"/>
        <v>3</v>
      </c>
      <c r="U56" s="13"/>
      <c r="AS56" s="1">
        <v>3</v>
      </c>
      <c r="AT56" s="1">
        <v>11</v>
      </c>
      <c r="AU56" s="1">
        <v>10</v>
      </c>
      <c r="AV56" s="1">
        <v>11</v>
      </c>
      <c r="AW56" s="1">
        <v>9</v>
      </c>
      <c r="BM56" s="6"/>
      <c r="BN56" s="6"/>
      <c r="BO56" s="6"/>
      <c r="BP56" s="8">
        <f t="shared" si="26"/>
        <v>0</v>
      </c>
      <c r="BQ56" s="12"/>
    </row>
    <row r="57" spans="1:69" s="1" customFormat="1" ht="12" customHeight="1" x14ac:dyDescent="0.15">
      <c r="A57" s="17" t="s">
        <v>126</v>
      </c>
      <c r="B57" s="3" t="s">
        <v>75</v>
      </c>
      <c r="C57" s="1">
        <v>1</v>
      </c>
      <c r="D57" s="13" t="s">
        <v>106</v>
      </c>
      <c r="E57" s="2">
        <v>2.2000000000000002</v>
      </c>
      <c r="F57" s="34">
        <f t="shared" si="14"/>
        <v>2.8600000000000003</v>
      </c>
      <c r="G57" s="34">
        <f t="shared" si="15"/>
        <v>3.3176000000000001</v>
      </c>
      <c r="H57" s="33">
        <f t="shared" si="16"/>
        <v>3.3176000000000001</v>
      </c>
      <c r="I57" s="33">
        <f>H57*1.1</f>
        <v>3.6493600000000006</v>
      </c>
      <c r="J57" s="35">
        <f t="shared" si="17"/>
        <v>3</v>
      </c>
      <c r="K57" s="33">
        <f t="shared" si="18"/>
        <v>-0.3176000000000001</v>
      </c>
      <c r="L57" s="33">
        <f t="shared" si="19"/>
        <v>-0.3176000000000001</v>
      </c>
      <c r="M57" s="33" t="s">
        <v>106</v>
      </c>
      <c r="N57" s="33">
        <v>1</v>
      </c>
      <c r="O57" s="33">
        <f t="shared" si="20"/>
        <v>3.3176000000000001</v>
      </c>
      <c r="P57" s="33">
        <f t="shared" si="21"/>
        <v>3</v>
      </c>
      <c r="Q57" s="33">
        <f t="shared" si="22"/>
        <v>-0.3176000000000001</v>
      </c>
      <c r="R57" s="33">
        <f t="shared" si="23"/>
        <v>-0.3176000000000001</v>
      </c>
      <c r="S57" s="1" t="str">
        <f t="shared" si="24"/>
        <v>bunch</v>
      </c>
      <c r="T57" s="6">
        <f t="shared" si="25"/>
        <v>3</v>
      </c>
      <c r="U57" s="13"/>
      <c r="AN57" s="1">
        <v>10</v>
      </c>
      <c r="AO57" s="1">
        <v>36</v>
      </c>
      <c r="AP57" s="1">
        <v>35</v>
      </c>
      <c r="AQ57" s="1">
        <v>16</v>
      </c>
      <c r="AR57" s="1">
        <v>39</v>
      </c>
      <c r="AS57" s="1">
        <v>15</v>
      </c>
      <c r="AT57" s="1">
        <v>19</v>
      </c>
      <c r="AU57" s="1">
        <v>21</v>
      </c>
      <c r="AV57" s="1">
        <v>15</v>
      </c>
      <c r="AW57" s="1">
        <v>13</v>
      </c>
      <c r="AX57" s="1">
        <v>11</v>
      </c>
      <c r="BM57" s="6"/>
      <c r="BN57" s="6"/>
      <c r="BO57" s="6"/>
      <c r="BP57" s="8">
        <f t="shared" si="26"/>
        <v>0</v>
      </c>
      <c r="BQ57" s="12"/>
    </row>
    <row r="58" spans="1:69" s="1" customFormat="1" ht="12" customHeight="1" x14ac:dyDescent="0.15">
      <c r="A58" s="3" t="s">
        <v>127</v>
      </c>
      <c r="B58" s="3" t="s">
        <v>75</v>
      </c>
      <c r="C58" s="1">
        <v>1</v>
      </c>
      <c r="D58" s="13" t="s">
        <v>128</v>
      </c>
      <c r="E58" s="2">
        <v>1.41</v>
      </c>
      <c r="F58" s="34">
        <f t="shared" si="14"/>
        <v>1.833</v>
      </c>
      <c r="G58" s="34">
        <f t="shared" si="15"/>
        <v>2.1262799999999999</v>
      </c>
      <c r="H58" s="33">
        <f t="shared" si="16"/>
        <v>2.1262799999999999</v>
      </c>
      <c r="I58" s="33"/>
      <c r="J58" s="35">
        <f t="shared" si="17"/>
        <v>2</v>
      </c>
      <c r="K58" s="33">
        <f t="shared" si="18"/>
        <v>-0.12627999999999995</v>
      </c>
      <c r="L58" s="33">
        <f t="shared" si="19"/>
        <v>-0.12627999999999995</v>
      </c>
      <c r="M58" s="33" t="s">
        <v>128</v>
      </c>
      <c r="N58" s="33">
        <v>1</v>
      </c>
      <c r="O58" s="33">
        <f t="shared" si="20"/>
        <v>2.1262799999999999</v>
      </c>
      <c r="P58" s="33">
        <f t="shared" si="21"/>
        <v>2</v>
      </c>
      <c r="Q58" s="33">
        <f t="shared" si="22"/>
        <v>-0.12627999999999995</v>
      </c>
      <c r="R58" s="33">
        <f t="shared" si="23"/>
        <v>-0.12627999999999995</v>
      </c>
      <c r="S58" s="33" t="str">
        <f t="shared" si="24"/>
        <v>root</v>
      </c>
      <c r="T58" s="6">
        <f t="shared" si="25"/>
        <v>2</v>
      </c>
      <c r="U58" s="13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5"/>
      <c r="BE58" s="61"/>
      <c r="BF58" s="61"/>
      <c r="BG58" s="61"/>
      <c r="BH58" s="61"/>
      <c r="BI58" s="61"/>
      <c r="BJ58" s="61"/>
      <c r="BK58" s="61"/>
      <c r="BM58" s="13"/>
      <c r="BN58" s="35"/>
      <c r="BO58" s="35"/>
      <c r="BP58" s="8">
        <f t="shared" si="26"/>
        <v>0</v>
      </c>
      <c r="BQ58" s="12"/>
    </row>
    <row r="59" spans="1:69" s="1" customFormat="1" ht="12" customHeight="1" x14ac:dyDescent="0.15">
      <c r="A59" s="3" t="s">
        <v>129</v>
      </c>
      <c r="B59" s="3" t="s">
        <v>75</v>
      </c>
      <c r="C59" s="1">
        <v>1</v>
      </c>
      <c r="D59" s="1" t="s">
        <v>107</v>
      </c>
      <c r="E59" s="2">
        <v>2.82</v>
      </c>
      <c r="F59" s="34">
        <f t="shared" si="14"/>
        <v>3.6659999999999999</v>
      </c>
      <c r="G59" s="34">
        <f t="shared" si="15"/>
        <v>4.2525599999999999</v>
      </c>
      <c r="H59" s="33">
        <f t="shared" si="16"/>
        <v>4.2525599999999999</v>
      </c>
      <c r="I59" s="33"/>
      <c r="J59" s="35">
        <f t="shared" si="17"/>
        <v>4</v>
      </c>
      <c r="K59" s="33">
        <f t="shared" si="18"/>
        <v>-0.2525599999999999</v>
      </c>
      <c r="L59" s="33">
        <f t="shared" si="19"/>
        <v>-0.2525599999999999</v>
      </c>
      <c r="M59" s="33" t="s">
        <v>108</v>
      </c>
      <c r="N59" s="33">
        <v>4</v>
      </c>
      <c r="O59" s="33">
        <f t="shared" si="20"/>
        <v>1.06314</v>
      </c>
      <c r="P59" s="33">
        <f t="shared" si="21"/>
        <v>1</v>
      </c>
      <c r="Q59" s="33">
        <f t="shared" si="22"/>
        <v>-6.3139999999999974E-2</v>
      </c>
      <c r="R59" s="33">
        <f t="shared" si="23"/>
        <v>-0.2525599999999999</v>
      </c>
      <c r="S59" s="1" t="str">
        <f t="shared" si="24"/>
        <v>4 oz</v>
      </c>
      <c r="T59" s="6">
        <f t="shared" si="25"/>
        <v>1</v>
      </c>
      <c r="U59" s="13"/>
      <c r="AH59" s="61"/>
      <c r="AI59" s="61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M59" s="13"/>
      <c r="BN59" s="6"/>
      <c r="BO59" s="6"/>
      <c r="BP59" s="8">
        <f t="shared" si="26"/>
        <v>0</v>
      </c>
      <c r="BQ59" s="12"/>
    </row>
    <row r="60" spans="1:69" s="1" customFormat="1" ht="12" customHeight="1" x14ac:dyDescent="0.15">
      <c r="A60" s="3" t="s">
        <v>130</v>
      </c>
      <c r="B60" s="3" t="s">
        <v>75</v>
      </c>
      <c r="C60" s="1">
        <v>1</v>
      </c>
      <c r="D60" s="13" t="s">
        <v>107</v>
      </c>
      <c r="E60" s="2">
        <v>8.7899999999999991</v>
      </c>
      <c r="F60" s="34">
        <f t="shared" si="14"/>
        <v>11.427</v>
      </c>
      <c r="G60" s="34">
        <f t="shared" si="15"/>
        <v>13.255319999999999</v>
      </c>
      <c r="H60" s="33">
        <f t="shared" si="16"/>
        <v>13.255319999999999</v>
      </c>
      <c r="I60" s="33"/>
      <c r="J60" s="35">
        <f t="shared" si="17"/>
        <v>13</v>
      </c>
      <c r="K60" s="33">
        <f t="shared" si="18"/>
        <v>-0.25531999999999933</v>
      </c>
      <c r="L60" s="33">
        <f t="shared" si="19"/>
        <v>-0.25531999999999933</v>
      </c>
      <c r="M60" s="33" t="s">
        <v>108</v>
      </c>
      <c r="N60" s="33">
        <v>4</v>
      </c>
      <c r="O60" s="33">
        <f t="shared" si="20"/>
        <v>3.3138299999999998</v>
      </c>
      <c r="P60" s="33">
        <f t="shared" si="21"/>
        <v>3</v>
      </c>
      <c r="Q60" s="33">
        <f t="shared" si="22"/>
        <v>-0.31382999999999983</v>
      </c>
      <c r="R60" s="33">
        <f t="shared" si="23"/>
        <v>-1.2553199999999993</v>
      </c>
      <c r="S60" s="33" t="str">
        <f t="shared" si="24"/>
        <v>4 oz</v>
      </c>
      <c r="T60" s="6">
        <f t="shared" si="25"/>
        <v>3</v>
      </c>
      <c r="V60" s="13"/>
      <c r="BM60" s="13"/>
      <c r="BN60" s="35"/>
      <c r="BO60" s="35"/>
      <c r="BP60" s="8">
        <f t="shared" si="26"/>
        <v>0</v>
      </c>
      <c r="BQ60" s="12"/>
    </row>
    <row r="61" spans="1:69" s="1" customFormat="1" ht="12" customHeight="1" x14ac:dyDescent="0.15">
      <c r="A61" s="17" t="s">
        <v>131</v>
      </c>
      <c r="B61" s="17" t="s">
        <v>75</v>
      </c>
      <c r="C61" s="1">
        <v>1</v>
      </c>
      <c r="D61" s="13" t="s">
        <v>107</v>
      </c>
      <c r="E61" s="2">
        <v>5.3</v>
      </c>
      <c r="F61" s="34">
        <f t="shared" si="14"/>
        <v>6.89</v>
      </c>
      <c r="G61" s="34">
        <f t="shared" si="15"/>
        <v>7.9923999999999991</v>
      </c>
      <c r="H61" s="33">
        <f t="shared" si="16"/>
        <v>7.9923999999999991</v>
      </c>
      <c r="I61" s="33">
        <f>H61*1.1</f>
        <v>8.7916399999999992</v>
      </c>
      <c r="J61" s="35">
        <f t="shared" si="17"/>
        <v>8</v>
      </c>
      <c r="K61" s="33">
        <f t="shared" si="18"/>
        <v>7.6000000000009393E-3</v>
      </c>
      <c r="L61" s="33">
        <f t="shared" si="19"/>
        <v>7.6000000000009393E-3</v>
      </c>
      <c r="M61" s="33" t="s">
        <v>108</v>
      </c>
      <c r="N61" s="33">
        <v>4</v>
      </c>
      <c r="O61" s="33">
        <f t="shared" si="20"/>
        <v>1.9980999999999998</v>
      </c>
      <c r="P61" s="33">
        <f t="shared" si="21"/>
        <v>2</v>
      </c>
      <c r="Q61" s="33">
        <f t="shared" si="22"/>
        <v>1.9000000000002348E-3</v>
      </c>
      <c r="R61" s="33">
        <f t="shared" si="23"/>
        <v>7.6000000000009393E-3</v>
      </c>
      <c r="S61" s="1" t="str">
        <f t="shared" si="24"/>
        <v>4 oz</v>
      </c>
      <c r="T61" s="6">
        <f t="shared" si="25"/>
        <v>2</v>
      </c>
      <c r="U61" s="13"/>
      <c r="AV61" s="63">
        <v>4.5</v>
      </c>
      <c r="AX61" s="61">
        <v>1</v>
      </c>
      <c r="BM61" s="6"/>
      <c r="BN61" s="6"/>
      <c r="BO61" s="6"/>
      <c r="BP61" s="8">
        <f t="shared" si="26"/>
        <v>0</v>
      </c>
      <c r="BQ61" s="12"/>
    </row>
    <row r="62" spans="1:69" s="1" customFormat="1" ht="12" customHeight="1" x14ac:dyDescent="0.15">
      <c r="A62" s="3" t="s">
        <v>132</v>
      </c>
      <c r="B62" s="3" t="s">
        <v>75</v>
      </c>
      <c r="C62" s="1">
        <v>1</v>
      </c>
      <c r="D62" s="1" t="s">
        <v>107</v>
      </c>
      <c r="E62" s="2">
        <v>1.51</v>
      </c>
      <c r="F62" s="34">
        <f t="shared" si="14"/>
        <v>1.9630000000000001</v>
      </c>
      <c r="G62" s="34">
        <f t="shared" si="15"/>
        <v>2.2770799999999998</v>
      </c>
      <c r="H62" s="33">
        <f t="shared" si="16"/>
        <v>2.2770799999999998</v>
      </c>
      <c r="I62" s="33"/>
      <c r="J62" s="35">
        <f t="shared" si="17"/>
        <v>2</v>
      </c>
      <c r="K62" s="33">
        <f t="shared" si="18"/>
        <v>-0.27707999999999977</v>
      </c>
      <c r="L62" s="33">
        <f t="shared" si="19"/>
        <v>-0.27707999999999977</v>
      </c>
      <c r="M62" s="33" t="s">
        <v>112</v>
      </c>
      <c r="N62" s="33">
        <v>2</v>
      </c>
      <c r="O62" s="33">
        <f t="shared" si="20"/>
        <v>1.1385399999999999</v>
      </c>
      <c r="P62" s="33">
        <f t="shared" si="21"/>
        <v>1</v>
      </c>
      <c r="Q62" s="33">
        <f t="shared" si="22"/>
        <v>-0.13853999999999989</v>
      </c>
      <c r="R62" s="33">
        <f t="shared" si="23"/>
        <v>-0.27707999999999977</v>
      </c>
      <c r="S62" s="1" t="str">
        <f t="shared" si="24"/>
        <v>1/2 lbs</v>
      </c>
      <c r="T62" s="6">
        <f t="shared" si="25"/>
        <v>1</v>
      </c>
      <c r="U62" s="13"/>
      <c r="AV62" s="13"/>
      <c r="BM62" s="13"/>
      <c r="BN62" s="6"/>
      <c r="BO62" s="6"/>
      <c r="BP62" s="8">
        <f t="shared" si="26"/>
        <v>0</v>
      </c>
      <c r="BQ62" s="12"/>
    </row>
    <row r="63" spans="1:69" s="1" customFormat="1" ht="12" customHeight="1" x14ac:dyDescent="0.15">
      <c r="A63" s="3" t="s">
        <v>133</v>
      </c>
      <c r="B63" s="3" t="s">
        <v>75</v>
      </c>
      <c r="C63" s="1">
        <v>1</v>
      </c>
      <c r="D63" s="1" t="s">
        <v>134</v>
      </c>
      <c r="E63" s="2">
        <v>3.3</v>
      </c>
      <c r="F63" s="34">
        <f t="shared" si="14"/>
        <v>4.29</v>
      </c>
      <c r="G63" s="34">
        <f t="shared" si="15"/>
        <v>4.9763999999999999</v>
      </c>
      <c r="H63" s="33">
        <f t="shared" si="16"/>
        <v>4.9763999999999999</v>
      </c>
      <c r="I63" s="33">
        <f>H63*1.1</f>
        <v>5.4740400000000005</v>
      </c>
      <c r="J63" s="35">
        <f t="shared" si="17"/>
        <v>5</v>
      </c>
      <c r="K63" s="33">
        <f t="shared" si="18"/>
        <v>2.3600000000000065E-2</v>
      </c>
      <c r="L63" s="33">
        <f t="shared" si="19"/>
        <v>2.3600000000000065E-2</v>
      </c>
      <c r="M63" s="33" t="s">
        <v>134</v>
      </c>
      <c r="N63" s="33">
        <v>1</v>
      </c>
      <c r="O63" s="33">
        <f t="shared" si="20"/>
        <v>4.9763999999999999</v>
      </c>
      <c r="P63" s="33">
        <f t="shared" si="21"/>
        <v>5</v>
      </c>
      <c r="Q63" s="33">
        <f t="shared" si="22"/>
        <v>2.3600000000000065E-2</v>
      </c>
      <c r="R63" s="33">
        <f t="shared" si="23"/>
        <v>2.3600000000000065E-2</v>
      </c>
      <c r="S63" s="1" t="str">
        <f t="shared" si="24"/>
        <v>head</v>
      </c>
      <c r="T63" s="6">
        <f t="shared" si="25"/>
        <v>5</v>
      </c>
      <c r="U63" s="13"/>
      <c r="AV63" s="13"/>
      <c r="AW63" s="1">
        <v>10</v>
      </c>
      <c r="AX63" s="1">
        <v>16</v>
      </c>
      <c r="AY63" s="1">
        <v>7</v>
      </c>
      <c r="AZ63" s="1">
        <v>6</v>
      </c>
      <c r="BA63" s="1">
        <v>6</v>
      </c>
      <c r="BG63" s="1">
        <v>4</v>
      </c>
      <c r="BH63" s="1">
        <v>7</v>
      </c>
      <c r="BM63" s="13"/>
      <c r="BN63" s="6"/>
      <c r="BO63" s="6"/>
      <c r="BP63" s="8">
        <f t="shared" si="26"/>
        <v>0</v>
      </c>
      <c r="BQ63" s="12"/>
    </row>
    <row r="64" spans="1:69" s="1" customFormat="1" ht="12" customHeight="1" x14ac:dyDescent="0.15">
      <c r="A64" s="17" t="s">
        <v>135</v>
      </c>
      <c r="B64" s="3" t="s">
        <v>75</v>
      </c>
      <c r="C64" s="1">
        <v>1</v>
      </c>
      <c r="D64" s="13" t="s">
        <v>106</v>
      </c>
      <c r="E64" s="2">
        <v>2.2000000000000002</v>
      </c>
      <c r="F64" s="34">
        <f t="shared" si="14"/>
        <v>2.8600000000000003</v>
      </c>
      <c r="G64" s="34">
        <f t="shared" si="15"/>
        <v>3.3176000000000001</v>
      </c>
      <c r="H64" s="33">
        <f t="shared" si="16"/>
        <v>3.3176000000000001</v>
      </c>
      <c r="I64" s="33"/>
      <c r="J64" s="35">
        <f t="shared" si="17"/>
        <v>3</v>
      </c>
      <c r="K64" s="33">
        <f t="shared" si="18"/>
        <v>-0.3176000000000001</v>
      </c>
      <c r="L64" s="33">
        <f t="shared" si="19"/>
        <v>-0.3176000000000001</v>
      </c>
      <c r="M64" s="33" t="s">
        <v>106</v>
      </c>
      <c r="N64" s="33">
        <v>1</v>
      </c>
      <c r="O64" s="33">
        <f t="shared" si="20"/>
        <v>3.3176000000000001</v>
      </c>
      <c r="P64" s="33">
        <f t="shared" si="21"/>
        <v>3</v>
      </c>
      <c r="Q64" s="33">
        <f t="shared" si="22"/>
        <v>-0.3176000000000001</v>
      </c>
      <c r="R64" s="33">
        <f t="shared" si="23"/>
        <v>-0.3176000000000001</v>
      </c>
      <c r="S64" s="33" t="str">
        <f t="shared" si="24"/>
        <v>bunch</v>
      </c>
      <c r="T64" s="6">
        <f t="shared" si="25"/>
        <v>3</v>
      </c>
      <c r="BM64" s="35"/>
      <c r="BN64" s="35"/>
      <c r="BO64" s="35"/>
      <c r="BP64" s="8">
        <f t="shared" si="26"/>
        <v>0</v>
      </c>
      <c r="BQ64" s="12"/>
    </row>
    <row r="65" spans="1:69" s="1" customFormat="1" ht="12" customHeight="1" x14ac:dyDescent="0.15">
      <c r="A65" s="3" t="s">
        <v>136</v>
      </c>
      <c r="B65" s="3" t="s">
        <v>75</v>
      </c>
      <c r="C65" s="1">
        <v>1</v>
      </c>
      <c r="D65" s="1" t="s">
        <v>107</v>
      </c>
      <c r="E65" s="2">
        <v>3</v>
      </c>
      <c r="F65" s="34">
        <f t="shared" si="14"/>
        <v>3.9000000000000004</v>
      </c>
      <c r="G65" s="34">
        <f t="shared" si="15"/>
        <v>4.524</v>
      </c>
      <c r="H65" s="33">
        <f t="shared" si="16"/>
        <v>4.524</v>
      </c>
      <c r="I65" s="33"/>
      <c r="J65" s="35">
        <f t="shared" si="17"/>
        <v>5</v>
      </c>
      <c r="K65" s="33">
        <f t="shared" si="18"/>
        <v>0.47599999999999998</v>
      </c>
      <c r="L65" s="33">
        <f t="shared" si="19"/>
        <v>0.47599999999999998</v>
      </c>
      <c r="M65" s="33" t="s">
        <v>110</v>
      </c>
      <c r="N65" s="33">
        <v>4</v>
      </c>
      <c r="O65" s="33">
        <f t="shared" si="20"/>
        <v>1.131</v>
      </c>
      <c r="P65" s="33">
        <f t="shared" si="21"/>
        <v>1</v>
      </c>
      <c r="Q65" s="33">
        <f t="shared" si="22"/>
        <v>-0.13100000000000001</v>
      </c>
      <c r="R65" s="33">
        <f t="shared" si="23"/>
        <v>-0.52400000000000002</v>
      </c>
      <c r="S65" s="1" t="str">
        <f t="shared" si="24"/>
        <v>1/4 lbs</v>
      </c>
      <c r="T65" s="6">
        <f t="shared" si="25"/>
        <v>1</v>
      </c>
      <c r="U65" s="13"/>
      <c r="V65" s="13"/>
      <c r="AV65" s="13"/>
      <c r="BM65" s="13"/>
      <c r="BN65" s="6"/>
      <c r="BO65" s="6"/>
      <c r="BP65" s="8">
        <f t="shared" si="26"/>
        <v>0</v>
      </c>
      <c r="BQ65" s="12"/>
    </row>
    <row r="66" spans="1:69" s="1" customFormat="1" ht="12" customHeight="1" x14ac:dyDescent="0.15">
      <c r="A66" s="3" t="s">
        <v>137</v>
      </c>
      <c r="B66" s="3" t="s">
        <v>75</v>
      </c>
      <c r="C66" s="1">
        <v>1</v>
      </c>
      <c r="D66" s="1" t="s">
        <v>107</v>
      </c>
      <c r="E66" s="2">
        <v>1.47</v>
      </c>
      <c r="F66" s="34">
        <f t="shared" si="14"/>
        <v>1.911</v>
      </c>
      <c r="G66" s="34">
        <f t="shared" si="15"/>
        <v>2.2167599999999998</v>
      </c>
      <c r="H66" s="33">
        <f t="shared" si="16"/>
        <v>2.2167599999999998</v>
      </c>
      <c r="I66" s="33">
        <f>H66*1.1</f>
        <v>2.4384359999999998</v>
      </c>
      <c r="J66" s="35">
        <f t="shared" si="17"/>
        <v>2</v>
      </c>
      <c r="K66" s="33">
        <f t="shared" si="18"/>
        <v>-0.21675999999999984</v>
      </c>
      <c r="L66" s="33">
        <f t="shared" si="19"/>
        <v>-0.21675999999999984</v>
      </c>
      <c r="M66" s="33" t="s">
        <v>112</v>
      </c>
      <c r="N66" s="33">
        <v>2</v>
      </c>
      <c r="O66" s="33">
        <f t="shared" si="20"/>
        <v>1.1083799999999999</v>
      </c>
      <c r="P66" s="33">
        <f t="shared" si="21"/>
        <v>1</v>
      </c>
      <c r="Q66" s="33">
        <f t="shared" si="22"/>
        <v>-0.10837999999999992</v>
      </c>
      <c r="R66" s="33">
        <f t="shared" si="23"/>
        <v>-0.21675999999999984</v>
      </c>
      <c r="S66" s="33" t="str">
        <f t="shared" si="24"/>
        <v>1/2 lbs</v>
      </c>
      <c r="T66" s="6">
        <f t="shared" si="25"/>
        <v>1</v>
      </c>
      <c r="U66" s="13"/>
      <c r="V66" s="61">
        <v>100</v>
      </c>
      <c r="W66" s="72">
        <v>45</v>
      </c>
      <c r="X66" s="61">
        <v>90</v>
      </c>
      <c r="Y66" s="61">
        <v>66</v>
      </c>
      <c r="Z66" s="66">
        <v>83</v>
      </c>
      <c r="AA66" s="61">
        <v>48</v>
      </c>
      <c r="AB66" s="61">
        <v>70</v>
      </c>
      <c r="AC66" s="61">
        <v>93</v>
      </c>
      <c r="AD66" s="61">
        <v>23</v>
      </c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>
        <v>22</v>
      </c>
      <c r="AW66" s="61"/>
      <c r="AX66" s="61">
        <v>13</v>
      </c>
      <c r="AY66" s="61"/>
      <c r="AZ66" s="61">
        <v>3</v>
      </c>
      <c r="BA66" s="61">
        <v>6</v>
      </c>
      <c r="BB66" s="61"/>
      <c r="BC66" s="61"/>
      <c r="BD66" s="61"/>
      <c r="BE66" s="61">
        <v>85</v>
      </c>
      <c r="BF66" s="61">
        <v>83</v>
      </c>
      <c r="BG66" s="61"/>
      <c r="BH66" s="61">
        <v>39</v>
      </c>
      <c r="BI66" s="61">
        <v>63</v>
      </c>
      <c r="BJ66" s="61">
        <v>86</v>
      </c>
      <c r="BK66" s="61">
        <v>81</v>
      </c>
      <c r="BM66" s="13"/>
      <c r="BN66" s="6"/>
      <c r="BO66" s="6"/>
      <c r="BP66" s="8">
        <f t="shared" si="26"/>
        <v>0</v>
      </c>
      <c r="BQ66" s="12"/>
    </row>
    <row r="67" spans="1:69" s="1" customFormat="1" ht="12" customHeight="1" x14ac:dyDescent="0.15">
      <c r="A67" s="3" t="s">
        <v>138</v>
      </c>
      <c r="B67" s="3" t="s">
        <v>75</v>
      </c>
      <c r="C67" s="1">
        <v>1</v>
      </c>
      <c r="D67" s="1" t="s">
        <v>107</v>
      </c>
      <c r="E67" s="2">
        <v>1.47</v>
      </c>
      <c r="F67" s="34">
        <f t="shared" si="14"/>
        <v>1.911</v>
      </c>
      <c r="G67" s="34">
        <f t="shared" si="15"/>
        <v>2.2167599999999998</v>
      </c>
      <c r="H67" s="33">
        <f t="shared" si="16"/>
        <v>2.2167599999999998</v>
      </c>
      <c r="I67" s="33"/>
      <c r="J67" s="35">
        <f t="shared" si="17"/>
        <v>2</v>
      </c>
      <c r="K67" s="33">
        <f t="shared" si="18"/>
        <v>-0.21675999999999984</v>
      </c>
      <c r="L67" s="33">
        <f t="shared" si="19"/>
        <v>-0.21675999999999984</v>
      </c>
      <c r="M67" s="33" t="s">
        <v>112</v>
      </c>
      <c r="N67" s="33">
        <v>2</v>
      </c>
      <c r="O67" s="33">
        <f t="shared" si="20"/>
        <v>1.1083799999999999</v>
      </c>
      <c r="P67" s="33">
        <f t="shared" si="21"/>
        <v>1</v>
      </c>
      <c r="Q67" s="33">
        <f t="shared" si="22"/>
        <v>-0.10837999999999992</v>
      </c>
      <c r="R67" s="33">
        <f t="shared" si="23"/>
        <v>-0.21675999999999984</v>
      </c>
      <c r="S67" s="1" t="str">
        <f t="shared" si="24"/>
        <v>1/2 lbs</v>
      </c>
      <c r="T67" s="6">
        <f t="shared" si="25"/>
        <v>1</v>
      </c>
      <c r="U67" s="13"/>
      <c r="V67" s="13"/>
      <c r="X67" s="61"/>
      <c r="Y67" s="61"/>
      <c r="Z67" s="61"/>
      <c r="AA67" s="61"/>
      <c r="AB67" s="61"/>
      <c r="AC67" s="61"/>
      <c r="AV67" s="13"/>
      <c r="BM67" s="13"/>
      <c r="BN67" s="6"/>
      <c r="BO67" s="6"/>
      <c r="BP67" s="8">
        <f t="shared" si="26"/>
        <v>0</v>
      </c>
      <c r="BQ67" s="12"/>
    </row>
    <row r="68" spans="1:69" s="1" customFormat="1" ht="12" customHeight="1" x14ac:dyDescent="0.15">
      <c r="A68" s="17" t="s">
        <v>139</v>
      </c>
      <c r="B68" s="3" t="s">
        <v>75</v>
      </c>
      <c r="C68" s="1">
        <v>1</v>
      </c>
      <c r="D68" s="13" t="s">
        <v>107</v>
      </c>
      <c r="E68" s="2">
        <v>1.51</v>
      </c>
      <c r="F68" s="34">
        <f t="shared" si="14"/>
        <v>1.9630000000000001</v>
      </c>
      <c r="G68" s="34">
        <f t="shared" si="15"/>
        <v>2.2770799999999998</v>
      </c>
      <c r="H68" s="33">
        <f t="shared" si="16"/>
        <v>2.2770799999999998</v>
      </c>
      <c r="I68" s="33"/>
      <c r="J68" s="35">
        <f t="shared" si="17"/>
        <v>2</v>
      </c>
      <c r="K68" s="33">
        <f t="shared" si="18"/>
        <v>-0.27707999999999977</v>
      </c>
      <c r="L68" s="33">
        <f t="shared" si="19"/>
        <v>-0.27707999999999977</v>
      </c>
      <c r="M68" s="33" t="s">
        <v>112</v>
      </c>
      <c r="N68" s="33">
        <v>2</v>
      </c>
      <c r="O68" s="33">
        <f t="shared" si="20"/>
        <v>1.1385399999999999</v>
      </c>
      <c r="P68" s="33">
        <f t="shared" si="21"/>
        <v>1</v>
      </c>
      <c r="Q68" s="33">
        <f t="shared" si="22"/>
        <v>-0.13853999999999989</v>
      </c>
      <c r="R68" s="33">
        <f t="shared" si="23"/>
        <v>-0.27707999999999977</v>
      </c>
      <c r="S68" s="1" t="str">
        <f t="shared" si="24"/>
        <v>1/2 lbs</v>
      </c>
      <c r="T68" s="6">
        <f t="shared" si="25"/>
        <v>1</v>
      </c>
      <c r="U68" s="13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M68" s="35"/>
      <c r="BN68" s="6"/>
      <c r="BO68" s="6"/>
      <c r="BP68" s="8">
        <f t="shared" si="26"/>
        <v>0</v>
      </c>
      <c r="BQ68" s="12"/>
    </row>
    <row r="69" spans="1:69" s="1" customFormat="1" ht="12" customHeight="1" x14ac:dyDescent="0.15">
      <c r="A69" s="3" t="s">
        <v>140</v>
      </c>
      <c r="B69" s="3" t="s">
        <v>75</v>
      </c>
      <c r="C69" s="1">
        <v>1</v>
      </c>
      <c r="D69" s="1" t="s">
        <v>107</v>
      </c>
      <c r="E69" s="2">
        <v>1.51</v>
      </c>
      <c r="F69" s="34">
        <f t="shared" si="14"/>
        <v>1.9630000000000001</v>
      </c>
      <c r="G69" s="34">
        <f t="shared" si="15"/>
        <v>2.2770799999999998</v>
      </c>
      <c r="H69" s="33">
        <f t="shared" si="16"/>
        <v>2.2770799999999998</v>
      </c>
      <c r="I69" s="33"/>
      <c r="J69" s="35">
        <f t="shared" si="17"/>
        <v>2</v>
      </c>
      <c r="K69" s="33">
        <f t="shared" si="18"/>
        <v>-0.27707999999999977</v>
      </c>
      <c r="L69" s="33">
        <f t="shared" si="19"/>
        <v>-0.27707999999999977</v>
      </c>
      <c r="M69" s="33" t="s">
        <v>112</v>
      </c>
      <c r="N69" s="33">
        <v>2</v>
      </c>
      <c r="O69" s="33">
        <f t="shared" si="20"/>
        <v>1.1385399999999999</v>
      </c>
      <c r="P69" s="33">
        <f t="shared" si="21"/>
        <v>1</v>
      </c>
      <c r="Q69" s="33">
        <f t="shared" si="22"/>
        <v>-0.13853999999999989</v>
      </c>
      <c r="R69" s="33">
        <f t="shared" si="23"/>
        <v>-0.27707999999999977</v>
      </c>
      <c r="S69" s="1" t="str">
        <f t="shared" si="24"/>
        <v>1/2 lbs</v>
      </c>
      <c r="T69" s="6">
        <f t="shared" si="25"/>
        <v>1</v>
      </c>
      <c r="U69" s="13"/>
      <c r="V69" s="13"/>
      <c r="AV69" s="13"/>
      <c r="AW69" s="61"/>
      <c r="BM69" s="13"/>
      <c r="BN69" s="6"/>
      <c r="BO69" s="6"/>
      <c r="BP69" s="8">
        <f t="shared" si="26"/>
        <v>0</v>
      </c>
      <c r="BQ69" s="12"/>
    </row>
    <row r="70" spans="1:69" s="1" customFormat="1" ht="12" customHeight="1" x14ac:dyDescent="0.15">
      <c r="A70" s="3" t="s">
        <v>141</v>
      </c>
      <c r="B70" s="3" t="s">
        <v>75</v>
      </c>
      <c r="C70" s="1">
        <v>1</v>
      </c>
      <c r="D70" s="1" t="s">
        <v>107</v>
      </c>
      <c r="E70" s="2">
        <v>1.51</v>
      </c>
      <c r="F70" s="34">
        <f t="shared" si="14"/>
        <v>1.9630000000000001</v>
      </c>
      <c r="G70" s="34">
        <f t="shared" si="15"/>
        <v>2.2770799999999998</v>
      </c>
      <c r="H70" s="33">
        <f t="shared" si="16"/>
        <v>2.2770799999999998</v>
      </c>
      <c r="I70" s="33"/>
      <c r="J70" s="35">
        <f t="shared" si="17"/>
        <v>2</v>
      </c>
      <c r="K70" s="33">
        <f t="shared" si="18"/>
        <v>-0.27707999999999977</v>
      </c>
      <c r="L70" s="33">
        <f t="shared" si="19"/>
        <v>-0.27707999999999977</v>
      </c>
      <c r="M70" s="33" t="s">
        <v>112</v>
      </c>
      <c r="N70" s="33">
        <v>2</v>
      </c>
      <c r="O70" s="33">
        <f t="shared" si="20"/>
        <v>1.1385399999999999</v>
      </c>
      <c r="P70" s="33">
        <f t="shared" si="21"/>
        <v>1</v>
      </c>
      <c r="Q70" s="33">
        <f t="shared" si="22"/>
        <v>-0.13853999999999989</v>
      </c>
      <c r="R70" s="33">
        <f t="shared" si="23"/>
        <v>-0.27707999999999977</v>
      </c>
      <c r="S70" s="1" t="str">
        <f t="shared" si="24"/>
        <v>1/2 lbs</v>
      </c>
      <c r="T70" s="6">
        <f t="shared" si="25"/>
        <v>1</v>
      </c>
      <c r="U70" s="13"/>
      <c r="V70" s="13"/>
      <c r="AV70" s="13"/>
      <c r="BM70" s="13"/>
      <c r="BN70" s="6"/>
      <c r="BO70" s="6"/>
      <c r="BP70" s="8">
        <f t="shared" si="26"/>
        <v>0</v>
      </c>
      <c r="BQ70" s="12"/>
    </row>
    <row r="71" spans="1:69" s="1" customFormat="1" ht="11.25" customHeight="1" x14ac:dyDescent="0.15">
      <c r="A71" s="17" t="s">
        <v>142</v>
      </c>
      <c r="B71" s="3" t="s">
        <v>75</v>
      </c>
      <c r="C71" s="1">
        <v>1</v>
      </c>
      <c r="D71" s="13" t="s">
        <v>106</v>
      </c>
      <c r="E71" s="2">
        <v>2.12</v>
      </c>
      <c r="F71" s="34">
        <f t="shared" si="14"/>
        <v>2.7560000000000002</v>
      </c>
      <c r="G71" s="34">
        <f t="shared" si="15"/>
        <v>3.1969600000000002</v>
      </c>
      <c r="H71" s="33">
        <f t="shared" si="16"/>
        <v>3.1969600000000002</v>
      </c>
      <c r="I71" s="33">
        <f>H71*1.1</f>
        <v>3.5166560000000007</v>
      </c>
      <c r="J71" s="35">
        <f t="shared" si="17"/>
        <v>3</v>
      </c>
      <c r="K71" s="33">
        <f t="shared" si="18"/>
        <v>-0.19696000000000025</v>
      </c>
      <c r="L71" s="33">
        <f t="shared" si="19"/>
        <v>-0.19696000000000025</v>
      </c>
      <c r="M71" s="33" t="s">
        <v>106</v>
      </c>
      <c r="N71" s="33">
        <v>1</v>
      </c>
      <c r="O71" s="33">
        <f t="shared" si="20"/>
        <v>3.1969600000000002</v>
      </c>
      <c r="P71" s="33">
        <f t="shared" si="21"/>
        <v>3</v>
      </c>
      <c r="Q71" s="33">
        <f t="shared" si="22"/>
        <v>-0.19696000000000025</v>
      </c>
      <c r="R71" s="33">
        <f t="shared" si="23"/>
        <v>-0.19696000000000025</v>
      </c>
      <c r="S71" s="1" t="str">
        <f t="shared" si="24"/>
        <v>bunch</v>
      </c>
      <c r="T71" s="6">
        <f t="shared" si="25"/>
        <v>3</v>
      </c>
      <c r="U71" s="13"/>
      <c r="AQ71" s="1">
        <v>62</v>
      </c>
      <c r="AR71" s="1">
        <v>48</v>
      </c>
      <c r="AS71" s="13">
        <v>38</v>
      </c>
      <c r="AT71" s="1">
        <v>33</v>
      </c>
      <c r="AU71" s="1">
        <v>43</v>
      </c>
      <c r="AV71" s="1">
        <v>41</v>
      </c>
      <c r="AW71" s="1">
        <v>54</v>
      </c>
      <c r="AX71" s="1">
        <v>55</v>
      </c>
      <c r="AY71" s="1" t="s">
        <v>143</v>
      </c>
      <c r="AZ71" s="1">
        <v>61</v>
      </c>
      <c r="BA71" s="1">
        <v>47</v>
      </c>
      <c r="BB71" s="1">
        <v>40</v>
      </c>
      <c r="BC71" s="1">
        <v>44</v>
      </c>
      <c r="BD71" s="1">
        <v>49</v>
      </c>
      <c r="BG71" s="1">
        <v>63</v>
      </c>
      <c r="BH71" s="1">
        <v>20</v>
      </c>
      <c r="BM71" s="6"/>
      <c r="BN71" s="6"/>
      <c r="BO71" s="6"/>
      <c r="BP71" s="8">
        <f t="shared" si="26"/>
        <v>0</v>
      </c>
      <c r="BQ71" s="12"/>
    </row>
    <row r="72" spans="1:69" s="1" customFormat="1" ht="12" customHeight="1" x14ac:dyDescent="0.15">
      <c r="A72" s="17" t="s">
        <v>144</v>
      </c>
      <c r="B72" s="3" t="s">
        <v>75</v>
      </c>
      <c r="C72" s="1">
        <v>1</v>
      </c>
      <c r="D72" s="13" t="s">
        <v>106</v>
      </c>
      <c r="E72" s="2">
        <v>2.2000000000000002</v>
      </c>
      <c r="F72" s="34">
        <f t="shared" si="14"/>
        <v>2.8600000000000003</v>
      </c>
      <c r="G72" s="34">
        <f t="shared" si="15"/>
        <v>3.3176000000000001</v>
      </c>
      <c r="H72" s="33">
        <f t="shared" si="16"/>
        <v>3.3176000000000001</v>
      </c>
      <c r="I72" s="33">
        <f>H72*1.1</f>
        <v>3.6493600000000006</v>
      </c>
      <c r="J72" s="35">
        <f t="shared" si="17"/>
        <v>3</v>
      </c>
      <c r="K72" s="33">
        <f t="shared" si="18"/>
        <v>-0.3176000000000001</v>
      </c>
      <c r="L72" s="33">
        <f t="shared" si="19"/>
        <v>-0.3176000000000001</v>
      </c>
      <c r="M72" s="33" t="s">
        <v>106</v>
      </c>
      <c r="N72" s="33">
        <v>1</v>
      </c>
      <c r="O72" s="33">
        <f t="shared" si="20"/>
        <v>3.3176000000000001</v>
      </c>
      <c r="P72" s="33">
        <f t="shared" si="21"/>
        <v>3</v>
      </c>
      <c r="Q72" s="33">
        <f t="shared" si="22"/>
        <v>-0.3176000000000001</v>
      </c>
      <c r="R72" s="33">
        <f t="shared" si="23"/>
        <v>-0.3176000000000001</v>
      </c>
      <c r="S72" s="1" t="str">
        <f t="shared" si="24"/>
        <v>bunch</v>
      </c>
      <c r="T72" s="6">
        <f t="shared" si="25"/>
        <v>3</v>
      </c>
      <c r="U72" s="13"/>
      <c r="AS72" s="1">
        <v>14</v>
      </c>
      <c r="AT72" s="1">
        <v>15</v>
      </c>
      <c r="AU72" s="1">
        <v>4</v>
      </c>
      <c r="BM72" s="6"/>
      <c r="BN72" s="6"/>
      <c r="BO72" s="6"/>
      <c r="BP72" s="8">
        <f t="shared" si="26"/>
        <v>0</v>
      </c>
      <c r="BQ72" s="12"/>
    </row>
    <row r="73" spans="1:69" s="1" customFormat="1" ht="12" customHeight="1" x14ac:dyDescent="0.15">
      <c r="A73" s="17" t="s">
        <v>145</v>
      </c>
      <c r="B73" s="3" t="s">
        <v>75</v>
      </c>
      <c r="C73" s="1">
        <v>1</v>
      </c>
      <c r="D73" s="13" t="s">
        <v>146</v>
      </c>
      <c r="E73" s="2">
        <v>1.98</v>
      </c>
      <c r="F73" s="34">
        <f t="shared" ref="F73:F104" si="27">E73*1.3</f>
        <v>2.5739999999999998</v>
      </c>
      <c r="G73" s="34">
        <f t="shared" ref="G73:G104" si="28">F73*$C$28</f>
        <v>2.9858399999999996</v>
      </c>
      <c r="H73" s="33">
        <f t="shared" ref="H73:H104" si="29">G73/C73</f>
        <v>2.9858399999999996</v>
      </c>
      <c r="I73" s="33">
        <f>H73*1.1</f>
        <v>3.284424</v>
      </c>
      <c r="J73" s="35">
        <f t="shared" ref="J73:J104" si="30">ROUND(H73,0)</f>
        <v>3</v>
      </c>
      <c r="K73" s="33">
        <f t="shared" ref="K73:K104" si="31">J73-H73</f>
        <v>1.4160000000000394E-2</v>
      </c>
      <c r="L73" s="33">
        <f t="shared" ref="L73:L104" si="32">K73*C73</f>
        <v>1.4160000000000394E-2</v>
      </c>
      <c r="M73" s="33" t="s">
        <v>147</v>
      </c>
      <c r="N73" s="33">
        <v>1</v>
      </c>
      <c r="O73" s="33">
        <f t="shared" ref="O73:O104" si="33">G73/N73</f>
        <v>2.9858399999999996</v>
      </c>
      <c r="P73" s="33">
        <f t="shared" ref="P73:P104" si="34">ROUND(O73,0)</f>
        <v>3</v>
      </c>
      <c r="Q73" s="33">
        <f t="shared" ref="Q73:Q104" si="35">P73-O73</f>
        <v>1.4160000000000394E-2</v>
      </c>
      <c r="R73" s="33">
        <f t="shared" ref="R73:R104" si="36">Q73*N73</f>
        <v>1.4160000000000394E-2</v>
      </c>
      <c r="S73" s="1" t="str">
        <f t="shared" ref="S73:S104" si="37">M73</f>
        <v>bag</v>
      </c>
      <c r="T73" s="6">
        <f t="shared" ref="T73:T104" si="38">P73</f>
        <v>3</v>
      </c>
      <c r="U73" s="13"/>
      <c r="AT73" s="1">
        <v>15</v>
      </c>
      <c r="AU73" s="1">
        <v>5</v>
      </c>
      <c r="AX73" s="61"/>
      <c r="BA73" s="1">
        <v>15</v>
      </c>
      <c r="BB73" s="1">
        <v>16</v>
      </c>
      <c r="BD73" s="1">
        <v>10</v>
      </c>
      <c r="BM73" s="6"/>
      <c r="BN73" s="6"/>
      <c r="BO73" s="6"/>
      <c r="BP73" s="8">
        <f t="shared" ref="BP73:BP104" si="39">BL73*N73*P73</f>
        <v>0</v>
      </c>
      <c r="BQ73" s="12"/>
    </row>
    <row r="74" spans="1:69" s="1" customFormat="1" ht="12" customHeight="1" x14ac:dyDescent="0.15">
      <c r="A74" s="17" t="s">
        <v>148</v>
      </c>
      <c r="B74" s="3" t="s">
        <v>75</v>
      </c>
      <c r="C74" s="1">
        <v>1</v>
      </c>
      <c r="D74" s="13" t="s">
        <v>107</v>
      </c>
      <c r="E74" s="2">
        <v>2.2599999999999998</v>
      </c>
      <c r="F74" s="34">
        <f t="shared" si="27"/>
        <v>2.9379999999999997</v>
      </c>
      <c r="G74" s="34">
        <f t="shared" si="28"/>
        <v>3.4080799999999996</v>
      </c>
      <c r="H74" s="33">
        <f t="shared" si="29"/>
        <v>3.4080799999999996</v>
      </c>
      <c r="I74" s="33"/>
      <c r="J74" s="35">
        <f t="shared" si="30"/>
        <v>3</v>
      </c>
      <c r="K74" s="33">
        <f t="shared" si="31"/>
        <v>-0.40807999999999955</v>
      </c>
      <c r="L74" s="33">
        <f t="shared" si="32"/>
        <v>-0.40807999999999955</v>
      </c>
      <c r="M74" s="33" t="s">
        <v>149</v>
      </c>
      <c r="N74" s="33">
        <v>1</v>
      </c>
      <c r="O74" s="33">
        <f t="shared" si="33"/>
        <v>3.4080799999999996</v>
      </c>
      <c r="P74" s="33">
        <f t="shared" si="34"/>
        <v>3</v>
      </c>
      <c r="Q74" s="33">
        <f t="shared" si="35"/>
        <v>-0.40807999999999955</v>
      </c>
      <c r="R74" s="33">
        <f t="shared" si="36"/>
        <v>-0.40807999999999955</v>
      </c>
      <c r="S74" s="33" t="str">
        <f t="shared" si="37"/>
        <v>1 lbs</v>
      </c>
      <c r="T74" s="6">
        <f t="shared" si="38"/>
        <v>3</v>
      </c>
      <c r="V74" s="13"/>
      <c r="BM74" s="13"/>
      <c r="BN74" s="35"/>
      <c r="BO74" s="35"/>
      <c r="BP74" s="8">
        <f t="shared" si="39"/>
        <v>0</v>
      </c>
      <c r="BQ74" s="12"/>
    </row>
    <row r="75" spans="1:69" s="1" customFormat="1" ht="12" customHeight="1" x14ac:dyDescent="0.15">
      <c r="A75" s="17" t="s">
        <v>150</v>
      </c>
      <c r="B75" s="17" t="s">
        <v>75</v>
      </c>
      <c r="C75" s="1">
        <v>1</v>
      </c>
      <c r="D75" s="13" t="s">
        <v>106</v>
      </c>
      <c r="E75" s="2">
        <v>2.2599999999999998</v>
      </c>
      <c r="F75" s="34">
        <f t="shared" si="27"/>
        <v>2.9379999999999997</v>
      </c>
      <c r="G75" s="34">
        <f t="shared" si="28"/>
        <v>3.4080799999999996</v>
      </c>
      <c r="H75" s="33">
        <f t="shared" si="29"/>
        <v>3.4080799999999996</v>
      </c>
      <c r="I75" s="33"/>
      <c r="J75" s="35">
        <f t="shared" si="30"/>
        <v>3</v>
      </c>
      <c r="K75" s="33">
        <f t="shared" si="31"/>
        <v>-0.40807999999999955</v>
      </c>
      <c r="L75" s="33">
        <f t="shared" si="32"/>
        <v>-0.40807999999999955</v>
      </c>
      <c r="M75" s="33" t="s">
        <v>106</v>
      </c>
      <c r="N75" s="33">
        <v>1</v>
      </c>
      <c r="O75" s="33">
        <f t="shared" si="33"/>
        <v>3.4080799999999996</v>
      </c>
      <c r="P75" s="33">
        <f t="shared" si="34"/>
        <v>3</v>
      </c>
      <c r="Q75" s="33">
        <f t="shared" si="35"/>
        <v>-0.40807999999999955</v>
      </c>
      <c r="R75" s="33">
        <f t="shared" si="36"/>
        <v>-0.40807999999999955</v>
      </c>
      <c r="S75" s="33" t="str">
        <f t="shared" si="37"/>
        <v>bunch</v>
      </c>
      <c r="T75" s="6">
        <f t="shared" si="38"/>
        <v>3</v>
      </c>
      <c r="BM75" s="35"/>
      <c r="BN75" s="35"/>
      <c r="BO75" s="35"/>
      <c r="BP75" s="8">
        <f t="shared" si="39"/>
        <v>0</v>
      </c>
      <c r="BQ75" s="12"/>
    </row>
    <row r="76" spans="1:69" s="1" customFormat="1" ht="12" customHeight="1" x14ac:dyDescent="0.15">
      <c r="A76" s="17" t="s">
        <v>151</v>
      </c>
      <c r="B76" s="3" t="s">
        <v>75</v>
      </c>
      <c r="C76" s="1">
        <v>1</v>
      </c>
      <c r="D76" s="13" t="s">
        <v>106</v>
      </c>
      <c r="E76" s="2">
        <v>2.2999999999999998</v>
      </c>
      <c r="F76" s="34">
        <f t="shared" si="27"/>
        <v>2.9899999999999998</v>
      </c>
      <c r="G76" s="34">
        <f t="shared" si="28"/>
        <v>3.4683999999999995</v>
      </c>
      <c r="H76" s="33">
        <f t="shared" si="29"/>
        <v>3.4683999999999995</v>
      </c>
      <c r="I76" s="33"/>
      <c r="J76" s="35">
        <f t="shared" si="30"/>
        <v>3</v>
      </c>
      <c r="K76" s="33">
        <f t="shared" si="31"/>
        <v>-0.46839999999999948</v>
      </c>
      <c r="L76" s="33">
        <f t="shared" si="32"/>
        <v>-0.46839999999999948</v>
      </c>
      <c r="M76" s="33" t="s">
        <v>106</v>
      </c>
      <c r="N76" s="33">
        <v>1</v>
      </c>
      <c r="O76" s="33">
        <f t="shared" si="33"/>
        <v>3.4683999999999995</v>
      </c>
      <c r="P76" s="33">
        <f t="shared" si="34"/>
        <v>3</v>
      </c>
      <c r="Q76" s="33">
        <f t="shared" si="35"/>
        <v>-0.46839999999999948</v>
      </c>
      <c r="R76" s="33">
        <f t="shared" si="36"/>
        <v>-0.46839999999999948</v>
      </c>
      <c r="S76" s="33" t="str">
        <f t="shared" si="37"/>
        <v>bunch</v>
      </c>
      <c r="T76" s="6">
        <f t="shared" si="38"/>
        <v>3</v>
      </c>
      <c r="BM76" s="35"/>
      <c r="BN76" s="35"/>
      <c r="BO76" s="35"/>
      <c r="BP76" s="8">
        <f t="shared" si="39"/>
        <v>0</v>
      </c>
      <c r="BQ76" s="12"/>
    </row>
    <row r="77" spans="1:69" s="1" customFormat="1" ht="12" customHeight="1" x14ac:dyDescent="0.15">
      <c r="A77" s="17" t="s">
        <v>152</v>
      </c>
      <c r="B77" s="3" t="s">
        <v>75</v>
      </c>
      <c r="C77" s="1">
        <v>1</v>
      </c>
      <c r="D77" s="13" t="s">
        <v>106</v>
      </c>
      <c r="E77" s="2">
        <v>2.12</v>
      </c>
      <c r="F77" s="34">
        <f t="shared" si="27"/>
        <v>2.7560000000000002</v>
      </c>
      <c r="G77" s="34">
        <f t="shared" si="28"/>
        <v>3.1969600000000002</v>
      </c>
      <c r="H77" s="33">
        <f t="shared" si="29"/>
        <v>3.1969600000000002</v>
      </c>
      <c r="I77" s="33">
        <f>H77*1.1</f>
        <v>3.5166560000000007</v>
      </c>
      <c r="J77" s="35">
        <f t="shared" si="30"/>
        <v>3</v>
      </c>
      <c r="K77" s="33">
        <f t="shared" si="31"/>
        <v>-0.19696000000000025</v>
      </c>
      <c r="L77" s="33">
        <f t="shared" si="32"/>
        <v>-0.19696000000000025</v>
      </c>
      <c r="M77" s="33" t="s">
        <v>106</v>
      </c>
      <c r="N77" s="33">
        <v>1</v>
      </c>
      <c r="O77" s="33">
        <f t="shared" si="33"/>
        <v>3.1969600000000002</v>
      </c>
      <c r="P77" s="33">
        <f t="shared" si="34"/>
        <v>3</v>
      </c>
      <c r="Q77" s="33">
        <f t="shared" si="35"/>
        <v>-0.19696000000000025</v>
      </c>
      <c r="R77" s="33">
        <f t="shared" si="36"/>
        <v>-0.19696000000000025</v>
      </c>
      <c r="S77" s="1" t="str">
        <f t="shared" si="37"/>
        <v>bunch</v>
      </c>
      <c r="T77" s="6">
        <f t="shared" si="38"/>
        <v>3</v>
      </c>
      <c r="U77" s="13"/>
      <c r="AL77" s="1">
        <v>12</v>
      </c>
      <c r="AM77" s="1">
        <v>18</v>
      </c>
      <c r="AN77" s="1">
        <v>16</v>
      </c>
      <c r="AO77" s="1">
        <v>15</v>
      </c>
      <c r="AP77" s="1">
        <v>18</v>
      </c>
      <c r="AQ77" s="1">
        <v>11</v>
      </c>
      <c r="AR77" s="1">
        <v>14</v>
      </c>
      <c r="AS77" s="1">
        <v>15</v>
      </c>
      <c r="AT77" s="1">
        <v>15</v>
      </c>
      <c r="AU77" s="1">
        <v>13</v>
      </c>
      <c r="AV77" s="1">
        <v>16</v>
      </c>
      <c r="AW77" s="1">
        <v>12</v>
      </c>
      <c r="AX77" s="1">
        <v>11</v>
      </c>
      <c r="AY77" s="1">
        <v>11</v>
      </c>
      <c r="AZ77" s="1">
        <v>14</v>
      </c>
      <c r="BA77" s="1">
        <v>14</v>
      </c>
      <c r="BB77" s="1">
        <v>7</v>
      </c>
      <c r="BC77" s="1">
        <v>11</v>
      </c>
      <c r="BM77" s="6"/>
      <c r="BN77" s="6"/>
      <c r="BO77" s="6"/>
      <c r="BP77" s="8">
        <f t="shared" si="39"/>
        <v>0</v>
      </c>
      <c r="BQ77" s="12"/>
    </row>
    <row r="78" spans="1:69" s="1" customFormat="1" ht="12" customHeight="1" x14ac:dyDescent="0.15">
      <c r="A78" s="17" t="s">
        <v>153</v>
      </c>
      <c r="B78" s="3" t="s">
        <v>75</v>
      </c>
      <c r="C78" s="1">
        <v>1</v>
      </c>
      <c r="D78" s="13" t="s">
        <v>107</v>
      </c>
      <c r="E78" s="2">
        <v>15.08</v>
      </c>
      <c r="F78" s="34">
        <f t="shared" si="27"/>
        <v>19.603999999999999</v>
      </c>
      <c r="G78" s="34">
        <f t="shared" si="28"/>
        <v>22.740639999999999</v>
      </c>
      <c r="H78" s="33">
        <f t="shared" si="29"/>
        <v>22.740639999999999</v>
      </c>
      <c r="I78" s="33"/>
      <c r="J78" s="35">
        <f t="shared" si="30"/>
        <v>23</v>
      </c>
      <c r="K78" s="33">
        <f t="shared" si="31"/>
        <v>0.25936000000000092</v>
      </c>
      <c r="L78" s="33">
        <f t="shared" si="32"/>
        <v>0.25936000000000092</v>
      </c>
      <c r="M78" s="33" t="s">
        <v>110</v>
      </c>
      <c r="N78" s="33">
        <v>4</v>
      </c>
      <c r="O78" s="33">
        <f t="shared" si="33"/>
        <v>5.6851599999999998</v>
      </c>
      <c r="P78" s="33">
        <f t="shared" si="34"/>
        <v>6</v>
      </c>
      <c r="Q78" s="33">
        <f t="shared" si="35"/>
        <v>0.31484000000000023</v>
      </c>
      <c r="R78" s="33">
        <f t="shared" si="36"/>
        <v>1.2593600000000009</v>
      </c>
      <c r="S78" s="1" t="str">
        <f t="shared" si="37"/>
        <v>1/4 lbs</v>
      </c>
      <c r="T78" s="6">
        <f t="shared" si="38"/>
        <v>6</v>
      </c>
      <c r="U78" s="13"/>
      <c r="AB78" s="64"/>
      <c r="AD78" s="64"/>
      <c r="BM78" s="6"/>
      <c r="BN78" s="6"/>
      <c r="BO78" s="6"/>
      <c r="BP78" s="8">
        <f t="shared" si="39"/>
        <v>0</v>
      </c>
      <c r="BQ78" s="12"/>
    </row>
    <row r="79" spans="1:69" s="1" customFormat="1" ht="12" customHeight="1" x14ac:dyDescent="0.15">
      <c r="A79" s="3" t="s">
        <v>154</v>
      </c>
      <c r="B79" s="3" t="s">
        <v>75</v>
      </c>
      <c r="C79" s="1">
        <v>1</v>
      </c>
      <c r="D79" s="1" t="s">
        <v>107</v>
      </c>
      <c r="E79" s="2">
        <v>3.98</v>
      </c>
      <c r="F79" s="34">
        <f t="shared" si="27"/>
        <v>5.1740000000000004</v>
      </c>
      <c r="G79" s="34">
        <f t="shared" si="28"/>
        <v>6.0018399999999996</v>
      </c>
      <c r="H79" s="33">
        <f t="shared" si="29"/>
        <v>6.0018399999999996</v>
      </c>
      <c r="I79" s="33">
        <f>H79*1.1</f>
        <v>6.6020240000000001</v>
      </c>
      <c r="J79" s="35">
        <f t="shared" si="30"/>
        <v>6</v>
      </c>
      <c r="K79" s="33">
        <f t="shared" si="31"/>
        <v>-1.8399999999996197E-3</v>
      </c>
      <c r="L79" s="33">
        <f t="shared" si="32"/>
        <v>-1.8399999999996197E-3</v>
      </c>
      <c r="M79" s="33" t="s">
        <v>155</v>
      </c>
      <c r="N79" s="33">
        <v>2</v>
      </c>
      <c r="O79" s="33">
        <f t="shared" si="33"/>
        <v>3.0009199999999998</v>
      </c>
      <c r="P79" s="33">
        <f t="shared" si="34"/>
        <v>3</v>
      </c>
      <c r="Q79" s="33">
        <f t="shared" si="35"/>
        <v>-9.1999999999980986E-4</v>
      </c>
      <c r="R79" s="33">
        <f t="shared" si="36"/>
        <v>-1.8399999999996197E-3</v>
      </c>
      <c r="S79" s="1" t="str">
        <f t="shared" si="37"/>
        <v>8 oz</v>
      </c>
      <c r="T79" s="6">
        <f t="shared" si="38"/>
        <v>3</v>
      </c>
      <c r="U79" s="13"/>
      <c r="AV79" s="13"/>
      <c r="AW79" s="63"/>
      <c r="AZ79" s="64"/>
      <c r="BA79" s="64"/>
      <c r="BD79" s="61">
        <v>3</v>
      </c>
      <c r="BE79" s="63">
        <v>3.5</v>
      </c>
      <c r="BF79" s="63">
        <v>8.5</v>
      </c>
      <c r="BG79" s="13" t="s">
        <v>156</v>
      </c>
      <c r="BL79" s="13"/>
      <c r="BM79" s="35"/>
      <c r="BN79" s="6"/>
      <c r="BO79" s="6"/>
      <c r="BP79" s="8">
        <f t="shared" si="39"/>
        <v>0</v>
      </c>
      <c r="BQ79" s="12"/>
    </row>
    <row r="80" spans="1:69" s="1" customFormat="1" ht="12" customHeight="1" x14ac:dyDescent="0.15">
      <c r="A80" s="3" t="s">
        <v>157</v>
      </c>
      <c r="B80" s="3" t="s">
        <v>75</v>
      </c>
      <c r="C80" s="1">
        <v>1</v>
      </c>
      <c r="D80" s="1" t="s">
        <v>106</v>
      </c>
      <c r="E80" s="2">
        <v>1.41</v>
      </c>
      <c r="F80" s="34">
        <f t="shared" si="27"/>
        <v>1.833</v>
      </c>
      <c r="G80" s="34">
        <f t="shared" si="28"/>
        <v>2.1262799999999999</v>
      </c>
      <c r="H80" s="33">
        <f t="shared" si="29"/>
        <v>2.1262799999999999</v>
      </c>
      <c r="I80" s="33">
        <f>H80*1.1</f>
        <v>2.338908</v>
      </c>
      <c r="J80" s="35">
        <f t="shared" si="30"/>
        <v>2</v>
      </c>
      <c r="K80" s="33">
        <f t="shared" si="31"/>
        <v>-0.12627999999999995</v>
      </c>
      <c r="L80" s="33">
        <f t="shared" si="32"/>
        <v>-0.12627999999999995</v>
      </c>
      <c r="M80" s="33" t="s">
        <v>106</v>
      </c>
      <c r="N80" s="33">
        <v>1</v>
      </c>
      <c r="O80" s="33">
        <f t="shared" si="33"/>
        <v>2.1262799999999999</v>
      </c>
      <c r="P80" s="33">
        <f t="shared" si="34"/>
        <v>2</v>
      </c>
      <c r="Q80" s="33">
        <f t="shared" si="35"/>
        <v>-0.12627999999999995</v>
      </c>
      <c r="R80" s="33">
        <f t="shared" si="36"/>
        <v>-0.12627999999999995</v>
      </c>
      <c r="S80" s="1" t="str">
        <f t="shared" si="37"/>
        <v>bunch</v>
      </c>
      <c r="T80" s="6">
        <f t="shared" si="38"/>
        <v>2</v>
      </c>
      <c r="U80" s="13"/>
      <c r="V80" s="13"/>
      <c r="AF80" s="1">
        <v>4</v>
      </c>
      <c r="AI80" s="1">
        <v>5</v>
      </c>
      <c r="AJ80" s="1">
        <v>5</v>
      </c>
      <c r="AK80" s="1">
        <v>2</v>
      </c>
      <c r="AV80" s="13"/>
      <c r="BM80" s="13"/>
      <c r="BN80" s="6"/>
      <c r="BO80" s="6"/>
      <c r="BP80" s="8">
        <f t="shared" si="39"/>
        <v>0</v>
      </c>
      <c r="BQ80" s="12"/>
    </row>
    <row r="81" spans="1:69" s="1" customFormat="1" ht="12" customHeight="1" x14ac:dyDescent="0.15">
      <c r="A81" s="17" t="s">
        <v>158</v>
      </c>
      <c r="B81" s="3" t="s">
        <v>75</v>
      </c>
      <c r="C81" s="1">
        <v>1</v>
      </c>
      <c r="D81" s="13" t="s">
        <v>107</v>
      </c>
      <c r="E81" s="2">
        <v>6.03</v>
      </c>
      <c r="F81" s="34">
        <f t="shared" si="27"/>
        <v>7.8390000000000004</v>
      </c>
      <c r="G81" s="34">
        <f t="shared" si="28"/>
        <v>9.0932399999999998</v>
      </c>
      <c r="H81" s="33">
        <f t="shared" si="29"/>
        <v>9.0932399999999998</v>
      </c>
      <c r="I81" s="33"/>
      <c r="J81" s="35">
        <f t="shared" si="30"/>
        <v>9</v>
      </c>
      <c r="K81" s="33">
        <f t="shared" si="31"/>
        <v>-9.3239999999999768E-2</v>
      </c>
      <c r="L81" s="33">
        <f t="shared" si="32"/>
        <v>-9.3239999999999768E-2</v>
      </c>
      <c r="M81" s="33" t="s">
        <v>110</v>
      </c>
      <c r="N81" s="33">
        <v>4</v>
      </c>
      <c r="O81" s="33">
        <f t="shared" si="33"/>
        <v>2.2733099999999999</v>
      </c>
      <c r="P81" s="33">
        <f t="shared" si="34"/>
        <v>2</v>
      </c>
      <c r="Q81" s="33">
        <f t="shared" si="35"/>
        <v>-0.27330999999999994</v>
      </c>
      <c r="R81" s="33">
        <f t="shared" si="36"/>
        <v>-1.0932399999999998</v>
      </c>
      <c r="S81" s="1" t="str">
        <f t="shared" si="37"/>
        <v>1/4 lbs</v>
      </c>
      <c r="T81" s="6">
        <f t="shared" si="38"/>
        <v>2</v>
      </c>
      <c r="U81" s="13"/>
      <c r="BM81" s="6"/>
      <c r="BN81" s="6"/>
      <c r="BO81" s="6"/>
      <c r="BP81" s="8">
        <f t="shared" si="39"/>
        <v>0</v>
      </c>
      <c r="BQ81" s="12"/>
    </row>
    <row r="82" spans="1:69" s="1" customFormat="1" ht="12" customHeight="1" x14ac:dyDescent="0.15">
      <c r="A82" s="17" t="s">
        <v>159</v>
      </c>
      <c r="B82" s="3" t="s">
        <v>75</v>
      </c>
      <c r="C82" s="1">
        <v>1</v>
      </c>
      <c r="D82" s="13" t="s">
        <v>106</v>
      </c>
      <c r="E82" s="2">
        <v>1.41</v>
      </c>
      <c r="F82" s="34">
        <f t="shared" si="27"/>
        <v>1.833</v>
      </c>
      <c r="G82" s="34">
        <f t="shared" si="28"/>
        <v>2.1262799999999999</v>
      </c>
      <c r="H82" s="33">
        <f t="shared" si="29"/>
        <v>2.1262799999999999</v>
      </c>
      <c r="I82" s="33">
        <f>H82*1.1</f>
        <v>2.338908</v>
      </c>
      <c r="J82" s="35">
        <f t="shared" si="30"/>
        <v>2</v>
      </c>
      <c r="K82" s="33">
        <f t="shared" si="31"/>
        <v>-0.12627999999999995</v>
      </c>
      <c r="L82" s="33">
        <f t="shared" si="32"/>
        <v>-0.12627999999999995</v>
      </c>
      <c r="M82" s="33" t="s">
        <v>106</v>
      </c>
      <c r="N82" s="33">
        <v>1</v>
      </c>
      <c r="O82" s="33">
        <f t="shared" si="33"/>
        <v>2.1262799999999999</v>
      </c>
      <c r="P82" s="33">
        <f t="shared" si="34"/>
        <v>2</v>
      </c>
      <c r="Q82" s="33">
        <f t="shared" si="35"/>
        <v>-0.12627999999999995</v>
      </c>
      <c r="R82" s="33">
        <f t="shared" si="36"/>
        <v>-0.12627999999999995</v>
      </c>
      <c r="S82" s="1" t="str">
        <f t="shared" si="37"/>
        <v>bunch</v>
      </c>
      <c r="T82" s="6">
        <f t="shared" si="38"/>
        <v>2</v>
      </c>
      <c r="U82" s="13"/>
      <c r="AL82" s="1">
        <v>6</v>
      </c>
      <c r="AM82" s="1">
        <v>10</v>
      </c>
      <c r="AN82" s="1">
        <v>10</v>
      </c>
      <c r="AV82" s="13"/>
      <c r="AW82" s="1">
        <v>4</v>
      </c>
      <c r="AX82" s="1">
        <v>6</v>
      </c>
      <c r="AY82" s="1">
        <v>6</v>
      </c>
      <c r="AZ82" s="1">
        <v>8</v>
      </c>
      <c r="BA82" s="1">
        <v>9</v>
      </c>
      <c r="BB82" s="1">
        <v>9</v>
      </c>
      <c r="BC82" s="1">
        <v>8</v>
      </c>
      <c r="BD82" s="1">
        <v>6</v>
      </c>
      <c r="BE82" s="1">
        <v>12</v>
      </c>
      <c r="BF82" s="1">
        <v>8</v>
      </c>
      <c r="BM82" s="6"/>
      <c r="BN82" s="6"/>
      <c r="BO82" s="6"/>
      <c r="BP82" s="8">
        <f t="shared" si="39"/>
        <v>0</v>
      </c>
      <c r="BQ82" s="12"/>
    </row>
    <row r="83" spans="1:69" s="1" customFormat="1" ht="12" customHeight="1" x14ac:dyDescent="0.15">
      <c r="A83" s="17" t="s">
        <v>160</v>
      </c>
      <c r="B83" s="3" t="s">
        <v>75</v>
      </c>
      <c r="C83" s="1">
        <v>1</v>
      </c>
      <c r="D83" s="13" t="s">
        <v>106</v>
      </c>
      <c r="E83" s="2">
        <v>2.12</v>
      </c>
      <c r="F83" s="34">
        <f t="shared" si="27"/>
        <v>2.7560000000000002</v>
      </c>
      <c r="G83" s="34">
        <f t="shared" si="28"/>
        <v>3.1969600000000002</v>
      </c>
      <c r="H83" s="33">
        <f t="shared" si="29"/>
        <v>3.1969600000000002</v>
      </c>
      <c r="I83" s="33"/>
      <c r="J83" s="35">
        <f t="shared" si="30"/>
        <v>3</v>
      </c>
      <c r="K83" s="33">
        <f t="shared" si="31"/>
        <v>-0.19696000000000025</v>
      </c>
      <c r="L83" s="33">
        <f t="shared" si="32"/>
        <v>-0.19696000000000025</v>
      </c>
      <c r="M83" s="33" t="s">
        <v>106</v>
      </c>
      <c r="N83" s="33">
        <v>1</v>
      </c>
      <c r="O83" s="33">
        <f t="shared" si="33"/>
        <v>3.1969600000000002</v>
      </c>
      <c r="P83" s="33">
        <f t="shared" si="34"/>
        <v>3</v>
      </c>
      <c r="Q83" s="33">
        <f t="shared" si="35"/>
        <v>-0.19696000000000025</v>
      </c>
      <c r="R83" s="33">
        <f t="shared" si="36"/>
        <v>-0.19696000000000025</v>
      </c>
      <c r="S83" s="33" t="str">
        <f t="shared" si="37"/>
        <v>bunch</v>
      </c>
      <c r="T83" s="6">
        <f t="shared" si="38"/>
        <v>3</v>
      </c>
      <c r="AA83" s="1">
        <v>9</v>
      </c>
      <c r="BM83" s="13"/>
      <c r="BN83" s="35"/>
      <c r="BO83" s="35"/>
      <c r="BP83" s="8">
        <f t="shared" si="39"/>
        <v>0</v>
      </c>
      <c r="BQ83" s="12"/>
    </row>
    <row r="84" spans="1:69" s="1" customFormat="1" ht="12" customHeight="1" x14ac:dyDescent="0.15">
      <c r="A84" s="17" t="s">
        <v>161</v>
      </c>
      <c r="B84" s="3" t="s">
        <v>75</v>
      </c>
      <c r="C84" s="1">
        <v>1</v>
      </c>
      <c r="D84" s="13" t="s">
        <v>106</v>
      </c>
      <c r="E84" s="2">
        <v>2.12</v>
      </c>
      <c r="F84" s="34">
        <f t="shared" si="27"/>
        <v>2.7560000000000002</v>
      </c>
      <c r="G84" s="34">
        <f t="shared" si="28"/>
        <v>3.1969600000000002</v>
      </c>
      <c r="H84" s="33">
        <f t="shared" si="29"/>
        <v>3.1969600000000002</v>
      </c>
      <c r="I84" s="33">
        <f>H84*1.1</f>
        <v>3.5166560000000007</v>
      </c>
      <c r="J84" s="35">
        <f t="shared" si="30"/>
        <v>3</v>
      </c>
      <c r="K84" s="33">
        <f t="shared" si="31"/>
        <v>-0.19696000000000025</v>
      </c>
      <c r="L84" s="33">
        <f t="shared" si="32"/>
        <v>-0.19696000000000025</v>
      </c>
      <c r="M84" s="33" t="s">
        <v>106</v>
      </c>
      <c r="N84" s="33">
        <v>1</v>
      </c>
      <c r="O84" s="33">
        <f t="shared" si="33"/>
        <v>3.1969600000000002</v>
      </c>
      <c r="P84" s="33">
        <f t="shared" si="34"/>
        <v>3</v>
      </c>
      <c r="Q84" s="33">
        <f t="shared" si="35"/>
        <v>-0.19696000000000025</v>
      </c>
      <c r="R84" s="33">
        <f t="shared" si="36"/>
        <v>-0.19696000000000025</v>
      </c>
      <c r="S84" s="1" t="str">
        <f t="shared" si="37"/>
        <v>bunch</v>
      </c>
      <c r="T84" s="6">
        <f t="shared" si="38"/>
        <v>3</v>
      </c>
      <c r="U84" s="13"/>
      <c r="AK84" s="1">
        <v>14</v>
      </c>
      <c r="AL84" s="1">
        <v>15</v>
      </c>
      <c r="AM84" s="1">
        <v>12</v>
      </c>
      <c r="AN84" s="1">
        <v>15</v>
      </c>
      <c r="AO84" s="1">
        <v>12</v>
      </c>
      <c r="AP84" s="1">
        <v>12</v>
      </c>
      <c r="AR84" s="1">
        <v>5</v>
      </c>
      <c r="AW84" s="1">
        <v>6</v>
      </c>
      <c r="AX84" s="1">
        <v>0</v>
      </c>
      <c r="AY84" s="1">
        <v>3</v>
      </c>
      <c r="AZ84" s="1">
        <v>6</v>
      </c>
      <c r="BA84" s="1">
        <v>8</v>
      </c>
      <c r="BB84" s="1">
        <v>8</v>
      </c>
      <c r="BC84" s="1">
        <v>6</v>
      </c>
      <c r="BM84" s="6"/>
      <c r="BN84" s="6"/>
      <c r="BO84" s="6"/>
      <c r="BP84" s="8">
        <f t="shared" si="39"/>
        <v>0</v>
      </c>
      <c r="BQ84" s="12"/>
    </row>
    <row r="85" spans="1:69" s="1" customFormat="1" ht="12" customHeight="1" x14ac:dyDescent="0.15">
      <c r="A85" s="17" t="s">
        <v>162</v>
      </c>
      <c r="B85" s="3" t="s">
        <v>75</v>
      </c>
      <c r="C85" s="1">
        <v>1</v>
      </c>
      <c r="D85" s="13" t="s">
        <v>107</v>
      </c>
      <c r="E85" s="2">
        <v>4.5999999999999996</v>
      </c>
      <c r="F85" s="34">
        <f t="shared" si="27"/>
        <v>5.9799999999999995</v>
      </c>
      <c r="G85" s="34">
        <f t="shared" si="28"/>
        <v>6.936799999999999</v>
      </c>
      <c r="H85" s="33">
        <f t="shared" si="29"/>
        <v>6.936799999999999</v>
      </c>
      <c r="I85" s="33"/>
      <c r="J85" s="35">
        <f t="shared" si="30"/>
        <v>7</v>
      </c>
      <c r="K85" s="33">
        <f t="shared" si="31"/>
        <v>6.3200000000001033E-2</v>
      </c>
      <c r="L85" s="33">
        <f t="shared" si="32"/>
        <v>6.3200000000001033E-2</v>
      </c>
      <c r="M85" s="33" t="s">
        <v>155</v>
      </c>
      <c r="N85" s="33">
        <v>2</v>
      </c>
      <c r="O85" s="33">
        <f t="shared" si="33"/>
        <v>3.4683999999999995</v>
      </c>
      <c r="P85" s="33">
        <f t="shared" si="34"/>
        <v>3</v>
      </c>
      <c r="Q85" s="33">
        <f t="shared" si="35"/>
        <v>-0.46839999999999948</v>
      </c>
      <c r="R85" s="33">
        <f t="shared" si="36"/>
        <v>-0.93679999999999897</v>
      </c>
      <c r="S85" s="33" t="str">
        <f t="shared" si="37"/>
        <v>8 oz</v>
      </c>
      <c r="T85" s="6">
        <f t="shared" si="38"/>
        <v>3</v>
      </c>
      <c r="BM85" s="35"/>
      <c r="BN85" s="35"/>
      <c r="BO85" s="35"/>
      <c r="BP85" s="8">
        <f t="shared" si="39"/>
        <v>0</v>
      </c>
      <c r="BQ85" s="12"/>
    </row>
    <row r="86" spans="1:69" s="1" customFormat="1" ht="12" customHeight="1" x14ac:dyDescent="0.15">
      <c r="A86" s="17" t="s">
        <v>163</v>
      </c>
      <c r="B86" s="3" t="s">
        <v>75</v>
      </c>
      <c r="C86" s="1">
        <v>1</v>
      </c>
      <c r="D86" s="13" t="s">
        <v>107</v>
      </c>
      <c r="E86" s="2">
        <v>3.98</v>
      </c>
      <c r="F86" s="34">
        <f t="shared" si="27"/>
        <v>5.1740000000000004</v>
      </c>
      <c r="G86" s="34">
        <f t="shared" si="28"/>
        <v>6.0018399999999996</v>
      </c>
      <c r="H86" s="33">
        <f t="shared" si="29"/>
        <v>6.0018399999999996</v>
      </c>
      <c r="I86" s="33">
        <f>H86*1.1</f>
        <v>6.6020240000000001</v>
      </c>
      <c r="J86" s="35">
        <f t="shared" si="30"/>
        <v>6</v>
      </c>
      <c r="K86" s="33">
        <f t="shared" si="31"/>
        <v>-1.8399999999996197E-3</v>
      </c>
      <c r="L86" s="33">
        <f t="shared" si="32"/>
        <v>-1.8399999999996197E-3</v>
      </c>
      <c r="M86" s="33" t="s">
        <v>155</v>
      </c>
      <c r="N86" s="33">
        <v>2</v>
      </c>
      <c r="O86" s="33">
        <f t="shared" si="33"/>
        <v>3.0009199999999998</v>
      </c>
      <c r="P86" s="33">
        <f t="shared" si="34"/>
        <v>3</v>
      </c>
      <c r="Q86" s="33">
        <f t="shared" si="35"/>
        <v>-9.1999999999980986E-4</v>
      </c>
      <c r="R86" s="33">
        <f t="shared" si="36"/>
        <v>-1.8399999999996197E-3</v>
      </c>
      <c r="S86" s="1" t="str">
        <f t="shared" si="37"/>
        <v>8 oz</v>
      </c>
      <c r="T86" s="6">
        <f t="shared" si="38"/>
        <v>3</v>
      </c>
      <c r="U86" s="13"/>
      <c r="AU86" s="1">
        <v>0</v>
      </c>
      <c r="BD86" s="63">
        <v>1.5</v>
      </c>
      <c r="BE86" s="63">
        <v>0.5</v>
      </c>
      <c r="BM86" s="6"/>
      <c r="BN86" s="6"/>
      <c r="BO86" s="6"/>
      <c r="BP86" s="8">
        <f t="shared" si="39"/>
        <v>0</v>
      </c>
      <c r="BQ86" s="12"/>
    </row>
    <row r="87" spans="1:69" s="1" customFormat="1" ht="12" customHeight="1" x14ac:dyDescent="0.15">
      <c r="A87" s="17" t="s">
        <v>164</v>
      </c>
      <c r="B87" s="3" t="s">
        <v>75</v>
      </c>
      <c r="C87" s="1">
        <v>1</v>
      </c>
      <c r="D87" s="13" t="s">
        <v>107</v>
      </c>
      <c r="E87" s="2">
        <v>2.2000000000000002</v>
      </c>
      <c r="F87" s="34">
        <f t="shared" si="27"/>
        <v>2.8600000000000003</v>
      </c>
      <c r="G87" s="34">
        <f t="shared" si="28"/>
        <v>3.3176000000000001</v>
      </c>
      <c r="H87" s="33">
        <f t="shared" si="29"/>
        <v>3.3176000000000001</v>
      </c>
      <c r="I87" s="33"/>
      <c r="J87" s="35">
        <f t="shared" si="30"/>
        <v>3</v>
      </c>
      <c r="K87" s="33">
        <f t="shared" si="31"/>
        <v>-0.3176000000000001</v>
      </c>
      <c r="L87" s="33">
        <f t="shared" si="32"/>
        <v>-0.3176000000000001</v>
      </c>
      <c r="M87" s="33" t="s">
        <v>149</v>
      </c>
      <c r="N87" s="33">
        <v>1</v>
      </c>
      <c r="O87" s="33">
        <f t="shared" si="33"/>
        <v>3.3176000000000001</v>
      </c>
      <c r="P87" s="33">
        <f t="shared" si="34"/>
        <v>3</v>
      </c>
      <c r="Q87" s="33">
        <f t="shared" si="35"/>
        <v>-0.3176000000000001</v>
      </c>
      <c r="R87" s="33">
        <f t="shared" si="36"/>
        <v>-0.3176000000000001</v>
      </c>
      <c r="S87" s="33" t="str">
        <f t="shared" si="37"/>
        <v>1 lbs</v>
      </c>
      <c r="T87" s="6">
        <f t="shared" si="38"/>
        <v>3</v>
      </c>
      <c r="AN87" s="13"/>
      <c r="BM87" s="35"/>
      <c r="BN87" s="35"/>
      <c r="BO87" s="35"/>
      <c r="BP87" s="8">
        <f t="shared" si="39"/>
        <v>0</v>
      </c>
      <c r="BQ87" s="12"/>
    </row>
    <row r="88" spans="1:69" s="1" customFormat="1" ht="12" customHeight="1" x14ac:dyDescent="0.15">
      <c r="A88" s="17" t="s">
        <v>165</v>
      </c>
      <c r="B88" s="3" t="s">
        <v>75</v>
      </c>
      <c r="C88" s="1">
        <v>1</v>
      </c>
      <c r="D88" s="13" t="s">
        <v>107</v>
      </c>
      <c r="E88" s="2">
        <v>1.41</v>
      </c>
      <c r="F88" s="34">
        <f t="shared" si="27"/>
        <v>1.833</v>
      </c>
      <c r="G88" s="34">
        <f t="shared" si="28"/>
        <v>2.1262799999999999</v>
      </c>
      <c r="H88" s="33">
        <f t="shared" si="29"/>
        <v>2.1262799999999999</v>
      </c>
      <c r="I88" s="33"/>
      <c r="J88" s="35">
        <f t="shared" si="30"/>
        <v>2</v>
      </c>
      <c r="K88" s="33">
        <f t="shared" si="31"/>
        <v>-0.12627999999999995</v>
      </c>
      <c r="L88" s="33">
        <f t="shared" si="32"/>
        <v>-0.12627999999999995</v>
      </c>
      <c r="M88" s="33" t="s">
        <v>112</v>
      </c>
      <c r="N88" s="33">
        <v>2</v>
      </c>
      <c r="O88" s="33">
        <f t="shared" si="33"/>
        <v>1.06314</v>
      </c>
      <c r="P88" s="33">
        <f t="shared" si="34"/>
        <v>1</v>
      </c>
      <c r="Q88" s="33">
        <f t="shared" si="35"/>
        <v>-6.3139999999999974E-2</v>
      </c>
      <c r="R88" s="33">
        <f t="shared" si="36"/>
        <v>-0.12627999999999995</v>
      </c>
      <c r="S88" s="1" t="str">
        <f t="shared" si="37"/>
        <v>1/2 lbs</v>
      </c>
      <c r="T88" s="6">
        <f t="shared" si="38"/>
        <v>1</v>
      </c>
      <c r="U88" s="13"/>
      <c r="AK88" s="61"/>
      <c r="BM88" s="6"/>
      <c r="BN88" s="6"/>
      <c r="BO88" s="6"/>
      <c r="BP88" s="8">
        <f t="shared" si="39"/>
        <v>0</v>
      </c>
      <c r="BQ88" s="12"/>
    </row>
    <row r="89" spans="1:69" s="1" customFormat="1" ht="12" customHeight="1" x14ac:dyDescent="0.15">
      <c r="A89" s="17" t="s">
        <v>166</v>
      </c>
      <c r="B89" s="3" t="s">
        <v>75</v>
      </c>
      <c r="C89" s="1">
        <v>1</v>
      </c>
      <c r="D89" s="13" t="s">
        <v>107</v>
      </c>
      <c r="E89" s="2">
        <v>2.82</v>
      </c>
      <c r="F89" s="34">
        <f t="shared" si="27"/>
        <v>3.6659999999999999</v>
      </c>
      <c r="G89" s="34">
        <f t="shared" si="28"/>
        <v>4.2525599999999999</v>
      </c>
      <c r="H89" s="33">
        <f t="shared" si="29"/>
        <v>4.2525599999999999</v>
      </c>
      <c r="I89" s="33">
        <f>H89*1.1</f>
        <v>4.677816</v>
      </c>
      <c r="J89" s="35">
        <f t="shared" si="30"/>
        <v>4</v>
      </c>
      <c r="K89" s="33">
        <f t="shared" si="31"/>
        <v>-0.2525599999999999</v>
      </c>
      <c r="L89" s="33">
        <f t="shared" si="32"/>
        <v>-0.2525599999999999</v>
      </c>
      <c r="M89" s="33" t="s">
        <v>112</v>
      </c>
      <c r="N89" s="33">
        <v>2</v>
      </c>
      <c r="O89" s="33">
        <f t="shared" si="33"/>
        <v>2.1262799999999999</v>
      </c>
      <c r="P89" s="33">
        <f t="shared" si="34"/>
        <v>2</v>
      </c>
      <c r="Q89" s="33">
        <f t="shared" si="35"/>
        <v>-0.12627999999999995</v>
      </c>
      <c r="R89" s="33">
        <f t="shared" si="36"/>
        <v>-0.2525599999999999</v>
      </c>
      <c r="S89" s="1" t="str">
        <f t="shared" si="37"/>
        <v>1/2 lbs</v>
      </c>
      <c r="T89" s="6">
        <f t="shared" si="38"/>
        <v>2</v>
      </c>
      <c r="U89" s="13"/>
      <c r="AJ89" s="61"/>
      <c r="AK89" s="61"/>
      <c r="AL89" s="61"/>
      <c r="AM89" s="66" t="s">
        <v>167</v>
      </c>
      <c r="AN89" s="61">
        <v>35</v>
      </c>
      <c r="AO89" s="61">
        <v>33</v>
      </c>
      <c r="AP89" s="61">
        <v>40</v>
      </c>
      <c r="AQ89" s="61">
        <v>40</v>
      </c>
      <c r="AR89" s="61">
        <v>40</v>
      </c>
      <c r="AS89" s="61">
        <v>50</v>
      </c>
      <c r="AT89" s="61">
        <v>22</v>
      </c>
      <c r="AU89" s="61">
        <v>41</v>
      </c>
      <c r="AV89" s="61">
        <v>58</v>
      </c>
      <c r="AW89" s="61">
        <v>56</v>
      </c>
      <c r="AX89" s="61">
        <v>46</v>
      </c>
      <c r="AY89" s="61">
        <v>43</v>
      </c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M89" s="35"/>
      <c r="BN89" s="6"/>
      <c r="BO89" s="6"/>
      <c r="BP89" s="8">
        <f t="shared" si="39"/>
        <v>0</v>
      </c>
      <c r="BQ89" s="12"/>
    </row>
    <row r="90" spans="1:69" s="1" customFormat="1" ht="12" customHeight="1" x14ac:dyDescent="0.15">
      <c r="A90" s="17" t="s">
        <v>168</v>
      </c>
      <c r="B90" s="3" t="s">
        <v>75</v>
      </c>
      <c r="C90" s="1">
        <v>1</v>
      </c>
      <c r="D90" s="13" t="s">
        <v>106</v>
      </c>
      <c r="E90" s="2">
        <v>1.47</v>
      </c>
      <c r="F90" s="34">
        <f t="shared" si="27"/>
        <v>1.911</v>
      </c>
      <c r="G90" s="34">
        <f t="shared" si="28"/>
        <v>2.2167599999999998</v>
      </c>
      <c r="H90" s="33">
        <f t="shared" si="29"/>
        <v>2.2167599999999998</v>
      </c>
      <c r="I90" s="33">
        <f>H90*1.1</f>
        <v>2.4384359999999998</v>
      </c>
      <c r="J90" s="35">
        <f t="shared" si="30"/>
        <v>2</v>
      </c>
      <c r="K90" s="33">
        <f t="shared" si="31"/>
        <v>-0.21675999999999984</v>
      </c>
      <c r="L90" s="33">
        <f t="shared" si="32"/>
        <v>-0.21675999999999984</v>
      </c>
      <c r="M90" s="33" t="s">
        <v>106</v>
      </c>
      <c r="N90" s="33">
        <v>1</v>
      </c>
      <c r="O90" s="33">
        <f t="shared" si="33"/>
        <v>2.2167599999999998</v>
      </c>
      <c r="P90" s="33">
        <f t="shared" si="34"/>
        <v>2</v>
      </c>
      <c r="Q90" s="33">
        <f t="shared" si="35"/>
        <v>-0.21675999999999984</v>
      </c>
      <c r="R90" s="33">
        <f t="shared" si="36"/>
        <v>-0.21675999999999984</v>
      </c>
      <c r="S90" s="1" t="str">
        <f t="shared" si="37"/>
        <v>bunch</v>
      </c>
      <c r="T90" s="6">
        <f t="shared" si="38"/>
        <v>2</v>
      </c>
      <c r="U90" s="13"/>
      <c r="AM90" s="1">
        <v>10</v>
      </c>
      <c r="AN90" s="1">
        <v>7</v>
      </c>
      <c r="AO90" s="1">
        <v>8</v>
      </c>
      <c r="AQ90" s="1">
        <v>9</v>
      </c>
      <c r="AR90" s="1">
        <v>9</v>
      </c>
      <c r="AS90" s="1">
        <v>2</v>
      </c>
      <c r="AW90" s="1">
        <v>9</v>
      </c>
      <c r="AX90" s="1">
        <v>5</v>
      </c>
      <c r="AY90" s="1">
        <v>8</v>
      </c>
      <c r="AZ90" s="1">
        <v>5</v>
      </c>
      <c r="BA90" s="1">
        <v>9</v>
      </c>
      <c r="BB90" s="1">
        <v>2</v>
      </c>
      <c r="BC90" s="1">
        <v>4</v>
      </c>
      <c r="BD90" s="1">
        <v>2</v>
      </c>
      <c r="BM90" s="6"/>
      <c r="BN90" s="6"/>
      <c r="BO90" s="6"/>
      <c r="BP90" s="8">
        <f t="shared" si="39"/>
        <v>0</v>
      </c>
      <c r="BQ90" s="12"/>
    </row>
    <row r="91" spans="1:69" s="1" customFormat="1" ht="12" customHeight="1" x14ac:dyDescent="0.15">
      <c r="A91" s="17" t="s">
        <v>169</v>
      </c>
      <c r="B91" s="3" t="s">
        <v>75</v>
      </c>
      <c r="C91" s="1">
        <v>1</v>
      </c>
      <c r="D91" s="13" t="s">
        <v>107</v>
      </c>
      <c r="E91" s="2">
        <v>2.82</v>
      </c>
      <c r="F91" s="34">
        <f t="shared" si="27"/>
        <v>3.6659999999999999</v>
      </c>
      <c r="G91" s="34">
        <f t="shared" si="28"/>
        <v>4.2525599999999999</v>
      </c>
      <c r="H91" s="33">
        <f t="shared" si="29"/>
        <v>4.2525599999999999</v>
      </c>
      <c r="I91" s="33">
        <f>H91*1.1</f>
        <v>4.677816</v>
      </c>
      <c r="J91" s="35">
        <f t="shared" si="30"/>
        <v>4</v>
      </c>
      <c r="K91" s="33">
        <f t="shared" si="31"/>
        <v>-0.2525599999999999</v>
      </c>
      <c r="L91" s="33">
        <f t="shared" si="32"/>
        <v>-0.2525599999999999</v>
      </c>
      <c r="M91" s="33" t="s">
        <v>110</v>
      </c>
      <c r="N91" s="33">
        <v>4</v>
      </c>
      <c r="O91" s="33">
        <f t="shared" si="33"/>
        <v>1.06314</v>
      </c>
      <c r="P91" s="33">
        <f t="shared" si="34"/>
        <v>1</v>
      </c>
      <c r="Q91" s="33">
        <f t="shared" si="35"/>
        <v>-6.3139999999999974E-2</v>
      </c>
      <c r="R91" s="33">
        <f t="shared" si="36"/>
        <v>-0.2525599999999999</v>
      </c>
      <c r="S91" s="1" t="str">
        <f t="shared" si="37"/>
        <v>1/4 lbs</v>
      </c>
      <c r="T91" s="6">
        <f t="shared" si="38"/>
        <v>1</v>
      </c>
      <c r="U91" s="13"/>
      <c r="AL91" s="61"/>
      <c r="AM91" s="61"/>
      <c r="AN91" s="61"/>
      <c r="AO91" s="61">
        <v>4</v>
      </c>
      <c r="AP91" s="61">
        <v>10</v>
      </c>
      <c r="AQ91" s="61">
        <v>10</v>
      </c>
      <c r="AR91" s="61">
        <v>3</v>
      </c>
      <c r="AS91" s="61">
        <v>7</v>
      </c>
      <c r="AT91" s="61">
        <v>13</v>
      </c>
      <c r="AU91" s="61">
        <v>3</v>
      </c>
      <c r="AV91" s="61">
        <v>16</v>
      </c>
      <c r="AW91" s="61"/>
      <c r="AX91" s="61">
        <v>12</v>
      </c>
      <c r="AY91" s="61">
        <v>14</v>
      </c>
      <c r="AZ91" s="61">
        <v>8</v>
      </c>
      <c r="BM91" s="35"/>
      <c r="BN91" s="6"/>
      <c r="BO91" s="6"/>
      <c r="BP91" s="8">
        <f t="shared" si="39"/>
        <v>0</v>
      </c>
      <c r="BQ91" s="12"/>
    </row>
    <row r="92" spans="1:69" s="1" customFormat="1" ht="12" customHeight="1" x14ac:dyDescent="0.15">
      <c r="A92" s="17" t="s">
        <v>170</v>
      </c>
      <c r="B92" s="3" t="s">
        <v>75</v>
      </c>
      <c r="C92" s="1">
        <v>1</v>
      </c>
      <c r="D92" s="13" t="s">
        <v>134</v>
      </c>
      <c r="E92" s="2">
        <v>2.2599999999999998</v>
      </c>
      <c r="F92" s="34">
        <f t="shared" si="27"/>
        <v>2.9379999999999997</v>
      </c>
      <c r="G92" s="34">
        <f t="shared" si="28"/>
        <v>3.4080799999999996</v>
      </c>
      <c r="H92" s="33">
        <f t="shared" si="29"/>
        <v>3.4080799999999996</v>
      </c>
      <c r="I92" s="33"/>
      <c r="J92" s="35">
        <f t="shared" si="30"/>
        <v>3</v>
      </c>
      <c r="K92" s="33">
        <f t="shared" si="31"/>
        <v>-0.40807999999999955</v>
      </c>
      <c r="L92" s="33">
        <f t="shared" si="32"/>
        <v>-0.40807999999999955</v>
      </c>
      <c r="M92" s="33" t="s">
        <v>134</v>
      </c>
      <c r="N92" s="33">
        <v>1</v>
      </c>
      <c r="O92" s="33">
        <f t="shared" si="33"/>
        <v>3.4080799999999996</v>
      </c>
      <c r="P92" s="33">
        <f t="shared" si="34"/>
        <v>3</v>
      </c>
      <c r="Q92" s="33">
        <f t="shared" si="35"/>
        <v>-0.40807999999999955</v>
      </c>
      <c r="R92" s="33">
        <f t="shared" si="36"/>
        <v>-0.40807999999999955</v>
      </c>
      <c r="S92" s="1" t="str">
        <f t="shared" si="37"/>
        <v>head</v>
      </c>
      <c r="T92" s="6">
        <f t="shared" si="38"/>
        <v>3</v>
      </c>
      <c r="U92" s="13"/>
      <c r="BM92" s="6"/>
      <c r="BN92" s="6"/>
      <c r="BO92" s="6"/>
      <c r="BP92" s="8">
        <f t="shared" si="39"/>
        <v>0</v>
      </c>
      <c r="BQ92" s="12"/>
    </row>
    <row r="93" spans="1:69" s="1" customFormat="1" ht="12" customHeight="1" x14ac:dyDescent="0.15">
      <c r="A93" s="17" t="s">
        <v>171</v>
      </c>
      <c r="B93" s="3" t="s">
        <v>75</v>
      </c>
      <c r="C93" s="1">
        <v>1</v>
      </c>
      <c r="D93" s="13" t="s">
        <v>107</v>
      </c>
      <c r="E93" s="2">
        <v>11.29</v>
      </c>
      <c r="F93" s="34">
        <f t="shared" si="27"/>
        <v>14.677</v>
      </c>
      <c r="G93" s="34">
        <f t="shared" si="28"/>
        <v>17.025319999999997</v>
      </c>
      <c r="H93" s="33">
        <f t="shared" si="29"/>
        <v>17.025319999999997</v>
      </c>
      <c r="I93" s="33">
        <f>H93*1.1</f>
        <v>18.727851999999999</v>
      </c>
      <c r="J93" s="35">
        <f t="shared" si="30"/>
        <v>17</v>
      </c>
      <c r="K93" s="33">
        <f t="shared" si="31"/>
        <v>-2.5319999999997123E-2</v>
      </c>
      <c r="L93" s="33">
        <f t="shared" si="32"/>
        <v>-2.5319999999997123E-2</v>
      </c>
      <c r="M93" s="33" t="s">
        <v>110</v>
      </c>
      <c r="N93" s="33">
        <v>4</v>
      </c>
      <c r="O93" s="33">
        <f t="shared" si="33"/>
        <v>4.2563299999999993</v>
      </c>
      <c r="P93" s="33">
        <f t="shared" si="34"/>
        <v>4</v>
      </c>
      <c r="Q93" s="33">
        <f t="shared" si="35"/>
        <v>-0.25632999999999928</v>
      </c>
      <c r="R93" s="33">
        <f t="shared" si="36"/>
        <v>-1.0253199999999971</v>
      </c>
      <c r="S93" s="33" t="str">
        <f t="shared" si="37"/>
        <v>1/4 lbs</v>
      </c>
      <c r="T93" s="6">
        <f t="shared" si="38"/>
        <v>4</v>
      </c>
      <c r="AG93" s="63"/>
      <c r="AH93" s="63"/>
      <c r="AI93" s="63"/>
      <c r="AJ93" s="63"/>
      <c r="AK93" s="63"/>
      <c r="AL93" s="61">
        <v>3</v>
      </c>
      <c r="AM93" s="61">
        <v>5</v>
      </c>
      <c r="AR93" s="61"/>
      <c r="BM93" s="13"/>
      <c r="BN93" s="35"/>
      <c r="BO93" s="35"/>
      <c r="BP93" s="8">
        <f t="shared" si="39"/>
        <v>0</v>
      </c>
      <c r="BQ93" s="12"/>
    </row>
    <row r="94" spans="1:69" s="1" customFormat="1" ht="12" customHeight="1" x14ac:dyDescent="0.15">
      <c r="A94" s="17" t="s">
        <v>172</v>
      </c>
      <c r="B94" s="3" t="s">
        <v>75</v>
      </c>
      <c r="C94" s="1">
        <v>1</v>
      </c>
      <c r="D94" s="13" t="s">
        <v>107</v>
      </c>
      <c r="E94" s="2">
        <v>12.07</v>
      </c>
      <c r="F94" s="34">
        <f t="shared" si="27"/>
        <v>15.691000000000001</v>
      </c>
      <c r="G94" s="34">
        <f t="shared" si="28"/>
        <v>18.201560000000001</v>
      </c>
      <c r="H94" s="33">
        <f t="shared" si="29"/>
        <v>18.201560000000001</v>
      </c>
      <c r="I94" s="33"/>
      <c r="J94" s="35">
        <f t="shared" si="30"/>
        <v>18</v>
      </c>
      <c r="K94" s="33">
        <f t="shared" si="31"/>
        <v>-0.20156000000000063</v>
      </c>
      <c r="L94" s="33">
        <f t="shared" si="32"/>
        <v>-0.20156000000000063</v>
      </c>
      <c r="M94" s="33" t="s">
        <v>173</v>
      </c>
      <c r="N94" s="33">
        <v>16</v>
      </c>
      <c r="O94" s="33">
        <f t="shared" si="33"/>
        <v>1.1375975</v>
      </c>
      <c r="P94" s="33">
        <f t="shared" si="34"/>
        <v>1</v>
      </c>
      <c r="Q94" s="33">
        <f t="shared" si="35"/>
        <v>-0.13759750000000004</v>
      </c>
      <c r="R94" s="33">
        <f t="shared" si="36"/>
        <v>-2.2015600000000006</v>
      </c>
      <c r="S94" s="1" t="str">
        <f t="shared" si="37"/>
        <v>1 oz</v>
      </c>
      <c r="T94" s="6">
        <f t="shared" si="38"/>
        <v>1</v>
      </c>
      <c r="U94" s="13"/>
      <c r="BM94" s="6"/>
      <c r="BN94" s="6"/>
      <c r="BO94" s="6"/>
      <c r="BP94" s="8">
        <f t="shared" si="39"/>
        <v>0</v>
      </c>
      <c r="BQ94" s="12"/>
    </row>
    <row r="95" spans="1:69" s="1" customFormat="1" ht="12" customHeight="1" x14ac:dyDescent="0.15">
      <c r="A95" s="17" t="s">
        <v>174</v>
      </c>
      <c r="B95" s="3" t="s">
        <v>75</v>
      </c>
      <c r="C95" s="1">
        <v>1</v>
      </c>
      <c r="D95" s="13" t="s">
        <v>107</v>
      </c>
      <c r="E95" s="2">
        <v>11.72</v>
      </c>
      <c r="F95" s="34">
        <f t="shared" si="27"/>
        <v>15.236000000000001</v>
      </c>
      <c r="G95" s="34">
        <f t="shared" si="28"/>
        <v>17.673759999999998</v>
      </c>
      <c r="H95" s="33">
        <f t="shared" si="29"/>
        <v>17.673759999999998</v>
      </c>
      <c r="I95" s="33"/>
      <c r="J95" s="35">
        <f t="shared" si="30"/>
        <v>18</v>
      </c>
      <c r="K95" s="33">
        <f t="shared" si="31"/>
        <v>0.32624000000000208</v>
      </c>
      <c r="L95" s="33">
        <f t="shared" si="32"/>
        <v>0.32624000000000208</v>
      </c>
      <c r="M95" s="33" t="s">
        <v>173</v>
      </c>
      <c r="N95" s="33">
        <v>16</v>
      </c>
      <c r="O95" s="33">
        <f t="shared" si="33"/>
        <v>1.1046099999999999</v>
      </c>
      <c r="P95" s="33">
        <f t="shared" si="34"/>
        <v>1</v>
      </c>
      <c r="Q95" s="33">
        <f t="shared" si="35"/>
        <v>-0.10460999999999987</v>
      </c>
      <c r="R95" s="33">
        <f t="shared" si="36"/>
        <v>-1.6737599999999979</v>
      </c>
      <c r="S95" s="33" t="str">
        <f t="shared" si="37"/>
        <v>1 oz</v>
      </c>
      <c r="T95" s="6">
        <f t="shared" si="38"/>
        <v>1</v>
      </c>
      <c r="BM95" s="35"/>
      <c r="BN95" s="35"/>
      <c r="BO95" s="35"/>
      <c r="BP95" s="8">
        <f t="shared" si="39"/>
        <v>0</v>
      </c>
      <c r="BQ95" s="12"/>
    </row>
    <row r="96" spans="1:69" s="1" customFormat="1" ht="12" customHeight="1" x14ac:dyDescent="0.15">
      <c r="A96" s="17" t="s">
        <v>175</v>
      </c>
      <c r="B96" s="17" t="s">
        <v>75</v>
      </c>
      <c r="C96" s="1">
        <v>1</v>
      </c>
      <c r="D96" s="13" t="s">
        <v>176</v>
      </c>
      <c r="E96" s="2">
        <v>0.77</v>
      </c>
      <c r="F96" s="34">
        <f t="shared" si="27"/>
        <v>1.0010000000000001</v>
      </c>
      <c r="G96" s="34">
        <f t="shared" si="28"/>
        <v>1.16116</v>
      </c>
      <c r="H96" s="33">
        <f t="shared" si="29"/>
        <v>1.16116</v>
      </c>
      <c r="I96" s="33"/>
      <c r="J96" s="35">
        <f t="shared" si="30"/>
        <v>1</v>
      </c>
      <c r="K96" s="33">
        <f t="shared" si="31"/>
        <v>-0.16115999999999997</v>
      </c>
      <c r="L96" s="33">
        <f t="shared" si="32"/>
        <v>-0.16115999999999997</v>
      </c>
      <c r="M96" s="33" t="s">
        <v>176</v>
      </c>
      <c r="N96" s="33">
        <v>1</v>
      </c>
      <c r="O96" s="33">
        <f t="shared" si="33"/>
        <v>1.16116</v>
      </c>
      <c r="P96" s="33">
        <f t="shared" si="34"/>
        <v>1</v>
      </c>
      <c r="Q96" s="33">
        <f t="shared" si="35"/>
        <v>-0.16115999999999997</v>
      </c>
      <c r="R96" s="33">
        <f t="shared" si="36"/>
        <v>-0.16115999999999997</v>
      </c>
      <c r="S96" s="33" t="str">
        <f t="shared" si="37"/>
        <v>fruit</v>
      </c>
      <c r="T96" s="6">
        <f t="shared" si="38"/>
        <v>1</v>
      </c>
      <c r="BM96" s="35"/>
      <c r="BN96" s="35"/>
      <c r="BO96" s="35"/>
      <c r="BP96" s="8">
        <f t="shared" si="39"/>
        <v>0</v>
      </c>
      <c r="BQ96" s="12"/>
    </row>
    <row r="97" spans="1:69" s="1" customFormat="1" ht="12" customHeight="1" x14ac:dyDescent="0.15">
      <c r="A97" s="17" t="s">
        <v>177</v>
      </c>
      <c r="B97" s="3" t="s">
        <v>75</v>
      </c>
      <c r="C97" s="1">
        <v>1</v>
      </c>
      <c r="D97" s="13" t="s">
        <v>106</v>
      </c>
      <c r="E97" s="2">
        <v>2.93</v>
      </c>
      <c r="F97" s="34">
        <f t="shared" si="27"/>
        <v>3.8090000000000002</v>
      </c>
      <c r="G97" s="34">
        <f t="shared" si="28"/>
        <v>4.4184399999999995</v>
      </c>
      <c r="H97" s="33">
        <f t="shared" si="29"/>
        <v>4.4184399999999995</v>
      </c>
      <c r="I97" s="33">
        <f>H97*1.1</f>
        <v>4.860284</v>
      </c>
      <c r="J97" s="35">
        <f t="shared" si="30"/>
        <v>4</v>
      </c>
      <c r="K97" s="33">
        <f t="shared" si="31"/>
        <v>-0.41843999999999948</v>
      </c>
      <c r="L97" s="33">
        <f t="shared" si="32"/>
        <v>-0.41843999999999948</v>
      </c>
      <c r="M97" s="33" t="s">
        <v>106</v>
      </c>
      <c r="N97" s="33">
        <v>1</v>
      </c>
      <c r="O97" s="33">
        <f t="shared" si="33"/>
        <v>4.4184399999999995</v>
      </c>
      <c r="P97" s="33">
        <f t="shared" si="34"/>
        <v>4</v>
      </c>
      <c r="Q97" s="33">
        <f t="shared" si="35"/>
        <v>-0.41843999999999948</v>
      </c>
      <c r="R97" s="33">
        <f t="shared" si="36"/>
        <v>-0.41843999999999948</v>
      </c>
      <c r="S97" s="1" t="str">
        <f t="shared" si="37"/>
        <v>bunch</v>
      </c>
      <c r="T97" s="6">
        <f t="shared" si="38"/>
        <v>4</v>
      </c>
      <c r="U97" s="13"/>
      <c r="AB97" s="64"/>
      <c r="AC97" s="1">
        <v>8</v>
      </c>
      <c r="AD97" s="1">
        <v>9</v>
      </c>
      <c r="AE97" s="1">
        <v>9</v>
      </c>
      <c r="AG97" s="1">
        <v>6</v>
      </c>
      <c r="BM97" s="6"/>
      <c r="BN97" s="6"/>
      <c r="BO97" s="6"/>
      <c r="BP97" s="8">
        <f t="shared" si="39"/>
        <v>0</v>
      </c>
      <c r="BQ97" s="12"/>
    </row>
    <row r="98" spans="1:69" s="1" customFormat="1" ht="12" customHeight="1" x14ac:dyDescent="0.15">
      <c r="A98" s="3" t="s">
        <v>178</v>
      </c>
      <c r="B98" s="3" t="s">
        <v>75</v>
      </c>
      <c r="C98" s="1">
        <v>1</v>
      </c>
      <c r="D98" s="13" t="s">
        <v>107</v>
      </c>
      <c r="E98" s="2">
        <v>3.02</v>
      </c>
      <c r="F98" s="34">
        <f t="shared" si="27"/>
        <v>3.9260000000000002</v>
      </c>
      <c r="G98" s="34">
        <f t="shared" si="28"/>
        <v>4.5541599999999995</v>
      </c>
      <c r="H98" s="33">
        <f t="shared" si="29"/>
        <v>4.5541599999999995</v>
      </c>
      <c r="I98" s="33"/>
      <c r="J98" s="35">
        <f t="shared" si="30"/>
        <v>5</v>
      </c>
      <c r="K98" s="33">
        <f t="shared" si="31"/>
        <v>0.44584000000000046</v>
      </c>
      <c r="L98" s="33">
        <f t="shared" si="32"/>
        <v>0.44584000000000046</v>
      </c>
      <c r="M98" s="33" t="s">
        <v>110</v>
      </c>
      <c r="N98" s="33">
        <v>4</v>
      </c>
      <c r="O98" s="33">
        <f t="shared" si="33"/>
        <v>1.1385399999999999</v>
      </c>
      <c r="P98" s="33">
        <f t="shared" si="34"/>
        <v>1</v>
      </c>
      <c r="Q98" s="33">
        <f t="shared" si="35"/>
        <v>-0.13853999999999989</v>
      </c>
      <c r="R98" s="33">
        <f t="shared" si="36"/>
        <v>-0.55415999999999954</v>
      </c>
      <c r="S98" s="33" t="str">
        <f t="shared" si="37"/>
        <v>1/4 lbs</v>
      </c>
      <c r="T98" s="6">
        <f t="shared" si="38"/>
        <v>1</v>
      </c>
      <c r="V98" s="13"/>
      <c r="BM98" s="13"/>
      <c r="BN98" s="35"/>
      <c r="BO98" s="35"/>
      <c r="BP98" s="8">
        <f t="shared" si="39"/>
        <v>0</v>
      </c>
      <c r="BQ98" s="12"/>
    </row>
    <row r="99" spans="1:69" s="1" customFormat="1" ht="12" customHeight="1" x14ac:dyDescent="0.15">
      <c r="A99" s="17" t="s">
        <v>179</v>
      </c>
      <c r="B99" s="3" t="s">
        <v>75</v>
      </c>
      <c r="C99" s="1">
        <v>1</v>
      </c>
      <c r="D99" s="13" t="s">
        <v>107</v>
      </c>
      <c r="E99" s="2">
        <v>7.06</v>
      </c>
      <c r="F99" s="34">
        <f t="shared" si="27"/>
        <v>9.177999999999999</v>
      </c>
      <c r="G99" s="34">
        <f t="shared" si="28"/>
        <v>10.646479999999999</v>
      </c>
      <c r="H99" s="33">
        <f t="shared" si="29"/>
        <v>10.646479999999999</v>
      </c>
      <c r="I99" s="33"/>
      <c r="J99" s="35">
        <f t="shared" si="30"/>
        <v>11</v>
      </c>
      <c r="K99" s="33">
        <f t="shared" si="31"/>
        <v>0.35352000000000139</v>
      </c>
      <c r="L99" s="33">
        <f t="shared" si="32"/>
        <v>0.35352000000000139</v>
      </c>
      <c r="M99" s="33" t="s">
        <v>112</v>
      </c>
      <c r="N99" s="33">
        <v>2</v>
      </c>
      <c r="O99" s="33">
        <f t="shared" si="33"/>
        <v>5.3232399999999993</v>
      </c>
      <c r="P99" s="33">
        <f t="shared" si="34"/>
        <v>5</v>
      </c>
      <c r="Q99" s="33">
        <f t="shared" si="35"/>
        <v>-0.32323999999999931</v>
      </c>
      <c r="R99" s="33">
        <f t="shared" si="36"/>
        <v>-0.64647999999999861</v>
      </c>
      <c r="S99" s="33" t="str">
        <f t="shared" si="37"/>
        <v>1/2 lbs</v>
      </c>
      <c r="T99" s="6">
        <f t="shared" si="38"/>
        <v>5</v>
      </c>
      <c r="AG99" s="63"/>
      <c r="AH99" s="63"/>
      <c r="AI99" s="63"/>
      <c r="AJ99" s="63"/>
      <c r="AK99" s="63"/>
      <c r="AL99" s="61"/>
      <c r="BM99" s="13"/>
      <c r="BN99" s="35"/>
      <c r="BO99" s="35"/>
      <c r="BP99" s="8">
        <f t="shared" si="39"/>
        <v>0</v>
      </c>
      <c r="BQ99" s="12"/>
    </row>
    <row r="100" spans="1:69" s="1" customFormat="1" ht="12" customHeight="1" x14ac:dyDescent="0.15">
      <c r="A100" s="17" t="s">
        <v>180</v>
      </c>
      <c r="B100" s="3" t="s">
        <v>75</v>
      </c>
      <c r="C100" s="1">
        <v>1</v>
      </c>
      <c r="D100" s="13" t="s">
        <v>107</v>
      </c>
      <c r="E100" s="2">
        <v>11.29</v>
      </c>
      <c r="F100" s="34">
        <f t="shared" si="27"/>
        <v>14.677</v>
      </c>
      <c r="G100" s="34">
        <f t="shared" si="28"/>
        <v>17.025319999999997</v>
      </c>
      <c r="H100" s="33">
        <f t="shared" si="29"/>
        <v>17.025319999999997</v>
      </c>
      <c r="I100" s="33"/>
      <c r="J100" s="35">
        <f t="shared" si="30"/>
        <v>17</v>
      </c>
      <c r="K100" s="33">
        <f t="shared" si="31"/>
        <v>-2.5319999999997123E-2</v>
      </c>
      <c r="L100" s="33">
        <f t="shared" si="32"/>
        <v>-2.5319999999997123E-2</v>
      </c>
      <c r="M100" s="33" t="s">
        <v>110</v>
      </c>
      <c r="N100" s="33">
        <v>4</v>
      </c>
      <c r="O100" s="33">
        <f t="shared" si="33"/>
        <v>4.2563299999999993</v>
      </c>
      <c r="P100" s="33">
        <f t="shared" si="34"/>
        <v>4</v>
      </c>
      <c r="Q100" s="33">
        <f t="shared" si="35"/>
        <v>-0.25632999999999928</v>
      </c>
      <c r="R100" s="33">
        <f t="shared" si="36"/>
        <v>-1.0253199999999971</v>
      </c>
      <c r="S100" s="33" t="str">
        <f t="shared" si="37"/>
        <v>1/4 lbs</v>
      </c>
      <c r="T100" s="6">
        <f t="shared" si="38"/>
        <v>4</v>
      </c>
      <c r="AE100" s="63"/>
      <c r="AF100" s="63"/>
      <c r="AG100" s="63"/>
      <c r="AH100" s="63"/>
      <c r="AI100" s="63"/>
      <c r="BM100" s="35"/>
      <c r="BN100" s="35"/>
      <c r="BO100" s="35"/>
      <c r="BP100" s="8">
        <f t="shared" si="39"/>
        <v>0</v>
      </c>
      <c r="BQ100" s="12"/>
    </row>
    <row r="101" spans="1:69" s="1" customFormat="1" ht="12" customHeight="1" x14ac:dyDescent="0.15">
      <c r="A101" s="17" t="s">
        <v>181</v>
      </c>
      <c r="B101" s="3" t="s">
        <v>75</v>
      </c>
      <c r="C101" s="1">
        <v>1</v>
      </c>
      <c r="D101" s="13" t="s">
        <v>106</v>
      </c>
      <c r="E101" s="2">
        <v>2.12</v>
      </c>
      <c r="F101" s="34">
        <f t="shared" si="27"/>
        <v>2.7560000000000002</v>
      </c>
      <c r="G101" s="34">
        <f t="shared" si="28"/>
        <v>3.1969600000000002</v>
      </c>
      <c r="H101" s="33">
        <f t="shared" si="29"/>
        <v>3.1969600000000002</v>
      </c>
      <c r="I101" s="33"/>
      <c r="J101" s="35">
        <f t="shared" si="30"/>
        <v>3</v>
      </c>
      <c r="K101" s="33">
        <f t="shared" si="31"/>
        <v>-0.19696000000000025</v>
      </c>
      <c r="L101" s="33">
        <f t="shared" si="32"/>
        <v>-0.19696000000000025</v>
      </c>
      <c r="M101" s="33" t="s">
        <v>106</v>
      </c>
      <c r="N101" s="33">
        <v>1</v>
      </c>
      <c r="O101" s="33">
        <f t="shared" si="33"/>
        <v>3.1969600000000002</v>
      </c>
      <c r="P101" s="33">
        <f t="shared" si="34"/>
        <v>3</v>
      </c>
      <c r="Q101" s="33">
        <f t="shared" si="35"/>
        <v>-0.19696000000000025</v>
      </c>
      <c r="R101" s="33">
        <f t="shared" si="36"/>
        <v>-0.19696000000000025</v>
      </c>
      <c r="S101" s="33" t="str">
        <f t="shared" si="37"/>
        <v>bunch</v>
      </c>
      <c r="T101" s="6">
        <f t="shared" si="38"/>
        <v>3</v>
      </c>
      <c r="BM101" s="35"/>
      <c r="BN101" s="35"/>
      <c r="BO101" s="35"/>
      <c r="BP101" s="8">
        <f t="shared" si="39"/>
        <v>0</v>
      </c>
      <c r="BQ101" s="12"/>
    </row>
    <row r="102" spans="1:69" s="1" customFormat="1" ht="12" customHeight="1" x14ac:dyDescent="0.15">
      <c r="A102" s="17" t="s">
        <v>182</v>
      </c>
      <c r="B102" s="3" t="s">
        <v>75</v>
      </c>
      <c r="C102" s="1">
        <v>1</v>
      </c>
      <c r="D102" s="13" t="s">
        <v>107</v>
      </c>
      <c r="E102" s="2">
        <v>8.7899999999999991</v>
      </c>
      <c r="F102" s="34">
        <f t="shared" si="27"/>
        <v>11.427</v>
      </c>
      <c r="G102" s="34">
        <f t="shared" si="28"/>
        <v>13.255319999999999</v>
      </c>
      <c r="H102" s="33">
        <f t="shared" si="29"/>
        <v>13.255319999999999</v>
      </c>
      <c r="I102" s="33"/>
      <c r="J102" s="35">
        <f t="shared" si="30"/>
        <v>13</v>
      </c>
      <c r="K102" s="33">
        <f t="shared" si="31"/>
        <v>-0.25531999999999933</v>
      </c>
      <c r="L102" s="33">
        <f t="shared" si="32"/>
        <v>-0.25531999999999933</v>
      </c>
      <c r="M102" s="33" t="s">
        <v>108</v>
      </c>
      <c r="N102" s="33">
        <v>4</v>
      </c>
      <c r="O102" s="33">
        <f t="shared" si="33"/>
        <v>3.3138299999999998</v>
      </c>
      <c r="P102" s="33">
        <f t="shared" si="34"/>
        <v>3</v>
      </c>
      <c r="Q102" s="33">
        <f t="shared" si="35"/>
        <v>-0.31382999999999983</v>
      </c>
      <c r="R102" s="33">
        <f t="shared" si="36"/>
        <v>-1.2553199999999993</v>
      </c>
      <c r="S102" s="1" t="str">
        <f t="shared" si="37"/>
        <v>4 oz</v>
      </c>
      <c r="T102" s="6">
        <f t="shared" si="38"/>
        <v>3</v>
      </c>
      <c r="U102" s="13"/>
      <c r="V102" s="13"/>
      <c r="BM102" s="13"/>
      <c r="BN102" s="6"/>
      <c r="BO102" s="6"/>
      <c r="BP102" s="8">
        <f t="shared" si="39"/>
        <v>0</v>
      </c>
      <c r="BQ102" s="12"/>
    </row>
    <row r="103" spans="1:69" s="1" customFormat="1" ht="12" customHeight="1" x14ac:dyDescent="0.15">
      <c r="A103" s="17" t="s">
        <v>183</v>
      </c>
      <c r="B103" s="3" t="s">
        <v>75</v>
      </c>
      <c r="C103" s="1">
        <v>1</v>
      </c>
      <c r="D103" s="13" t="s">
        <v>106</v>
      </c>
      <c r="E103" s="2">
        <v>2.12</v>
      </c>
      <c r="F103" s="34">
        <f t="shared" si="27"/>
        <v>2.7560000000000002</v>
      </c>
      <c r="G103" s="34">
        <f t="shared" si="28"/>
        <v>3.1969600000000002</v>
      </c>
      <c r="H103" s="33">
        <f t="shared" si="29"/>
        <v>3.1969600000000002</v>
      </c>
      <c r="I103" s="33">
        <f>H103*1.1</f>
        <v>3.5166560000000007</v>
      </c>
      <c r="J103" s="35">
        <f t="shared" si="30"/>
        <v>3</v>
      </c>
      <c r="K103" s="33">
        <f t="shared" si="31"/>
        <v>-0.19696000000000025</v>
      </c>
      <c r="L103" s="33">
        <f t="shared" si="32"/>
        <v>-0.19696000000000025</v>
      </c>
      <c r="M103" s="33" t="s">
        <v>106</v>
      </c>
      <c r="N103" s="33">
        <v>1</v>
      </c>
      <c r="O103" s="33">
        <f t="shared" si="33"/>
        <v>3.1969600000000002</v>
      </c>
      <c r="P103" s="33">
        <f t="shared" si="34"/>
        <v>3</v>
      </c>
      <c r="Q103" s="33">
        <f t="shared" si="35"/>
        <v>-0.19696000000000025</v>
      </c>
      <c r="R103" s="33">
        <f t="shared" si="36"/>
        <v>-0.19696000000000025</v>
      </c>
      <c r="S103" s="33" t="str">
        <f t="shared" si="37"/>
        <v>bunch</v>
      </c>
      <c r="T103" s="6">
        <f t="shared" si="38"/>
        <v>3</v>
      </c>
      <c r="AM103" s="1">
        <v>7</v>
      </c>
      <c r="AN103" s="1">
        <v>13</v>
      </c>
      <c r="AO103" s="1">
        <v>15</v>
      </c>
      <c r="AP103" s="1">
        <v>12</v>
      </c>
      <c r="AQ103" s="1">
        <v>12</v>
      </c>
      <c r="AR103" s="1">
        <v>15</v>
      </c>
      <c r="AS103" s="13"/>
      <c r="AW103" s="1">
        <v>27</v>
      </c>
      <c r="AX103" s="1">
        <v>27</v>
      </c>
      <c r="AY103" s="1" t="s">
        <v>184</v>
      </c>
      <c r="AZ103" s="1">
        <v>18</v>
      </c>
      <c r="BA103" s="1">
        <v>24</v>
      </c>
      <c r="BB103" s="1">
        <v>25</v>
      </c>
      <c r="BC103" s="1">
        <v>10</v>
      </c>
      <c r="BM103" s="35"/>
      <c r="BN103" s="35"/>
      <c r="BO103" s="35"/>
      <c r="BP103" s="8">
        <f t="shared" si="39"/>
        <v>0</v>
      </c>
      <c r="BQ103" s="12"/>
    </row>
    <row r="104" spans="1:69" s="1" customFormat="1" ht="12" customHeight="1" x14ac:dyDescent="0.15">
      <c r="A104" s="17" t="s">
        <v>185</v>
      </c>
      <c r="B104" s="17" t="s">
        <v>75</v>
      </c>
      <c r="C104" s="1">
        <v>1</v>
      </c>
      <c r="D104" s="13" t="s">
        <v>106</v>
      </c>
      <c r="E104" s="2">
        <v>1.98</v>
      </c>
      <c r="F104" s="34">
        <f t="shared" si="27"/>
        <v>2.5739999999999998</v>
      </c>
      <c r="G104" s="34">
        <f t="shared" si="28"/>
        <v>2.9858399999999996</v>
      </c>
      <c r="H104" s="33">
        <f t="shared" si="29"/>
        <v>2.9858399999999996</v>
      </c>
      <c r="I104" s="33">
        <f>H104*1.1</f>
        <v>3.284424</v>
      </c>
      <c r="J104" s="35">
        <f t="shared" si="30"/>
        <v>3</v>
      </c>
      <c r="K104" s="33">
        <f t="shared" si="31"/>
        <v>1.4160000000000394E-2</v>
      </c>
      <c r="L104" s="33">
        <f t="shared" si="32"/>
        <v>1.4160000000000394E-2</v>
      </c>
      <c r="M104" s="33" t="s">
        <v>106</v>
      </c>
      <c r="N104" s="33">
        <v>1</v>
      </c>
      <c r="O104" s="33">
        <f t="shared" si="33"/>
        <v>2.9858399999999996</v>
      </c>
      <c r="P104" s="33">
        <f t="shared" si="34"/>
        <v>3</v>
      </c>
      <c r="Q104" s="33">
        <f t="shared" si="35"/>
        <v>1.4160000000000394E-2</v>
      </c>
      <c r="R104" s="33">
        <f t="shared" si="36"/>
        <v>1.4160000000000394E-2</v>
      </c>
      <c r="S104" s="1" t="str">
        <f t="shared" si="37"/>
        <v>bunch</v>
      </c>
      <c r="T104" s="6">
        <f t="shared" si="38"/>
        <v>3</v>
      </c>
      <c r="U104" s="13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5">
        <v>17</v>
      </c>
      <c r="BG104" s="65">
        <v>5</v>
      </c>
      <c r="BH104" s="61"/>
      <c r="BI104" s="61"/>
      <c r="BJ104" s="61"/>
      <c r="BK104" s="61"/>
      <c r="BM104" s="13"/>
      <c r="BN104" s="6"/>
      <c r="BO104" s="6"/>
      <c r="BP104" s="8">
        <f t="shared" si="39"/>
        <v>0</v>
      </c>
      <c r="BQ104" s="12"/>
    </row>
    <row r="105" spans="1:69" s="1" customFormat="1" ht="12" customHeight="1" x14ac:dyDescent="0.15">
      <c r="A105" s="17" t="s">
        <v>186</v>
      </c>
      <c r="B105" s="3" t="s">
        <v>75</v>
      </c>
      <c r="C105" s="1">
        <v>1</v>
      </c>
      <c r="D105" s="13" t="s">
        <v>107</v>
      </c>
      <c r="E105" s="2">
        <v>3.98</v>
      </c>
      <c r="F105" s="34">
        <f t="shared" ref="F105:F136" si="40">E105*1.3</f>
        <v>5.1740000000000004</v>
      </c>
      <c r="G105" s="34">
        <f t="shared" ref="G105:G136" si="41">F105*$C$28</f>
        <v>6.0018399999999996</v>
      </c>
      <c r="H105" s="33">
        <f t="shared" ref="H105:H136" si="42">G105/C105</f>
        <v>6.0018399999999996</v>
      </c>
      <c r="I105" s="33">
        <f>H105*1.1</f>
        <v>6.6020240000000001</v>
      </c>
      <c r="J105" s="35">
        <f t="shared" ref="J105:J136" si="43">ROUND(H105,0)</f>
        <v>6</v>
      </c>
      <c r="K105" s="33">
        <f t="shared" ref="K105:K136" si="44">J105-H105</f>
        <v>-1.8399999999996197E-3</v>
      </c>
      <c r="L105" s="33">
        <f t="shared" ref="L105:L136" si="45">K105*C105</f>
        <v>-1.8399999999996197E-3</v>
      </c>
      <c r="M105" s="33" t="s">
        <v>155</v>
      </c>
      <c r="N105" s="33">
        <v>2</v>
      </c>
      <c r="O105" s="33">
        <f t="shared" ref="O105:O136" si="46">G105/N105</f>
        <v>3.0009199999999998</v>
      </c>
      <c r="P105" s="33">
        <f t="shared" ref="P105:P136" si="47">ROUND(O105,0)</f>
        <v>3</v>
      </c>
      <c r="Q105" s="33">
        <f t="shared" ref="Q105:Q136" si="48">P105-O105</f>
        <v>-9.1999999999980986E-4</v>
      </c>
      <c r="R105" s="33">
        <f t="shared" ref="R105:R136" si="49">Q105*N105</f>
        <v>-1.8399999999996197E-3</v>
      </c>
      <c r="S105" s="1" t="str">
        <f t="shared" ref="S105:S136" si="50">M105</f>
        <v>8 oz</v>
      </c>
      <c r="T105" s="6">
        <f t="shared" ref="T105:T136" si="51">P105</f>
        <v>3</v>
      </c>
      <c r="U105" s="13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>
        <v>7</v>
      </c>
      <c r="AM105" s="61">
        <v>3</v>
      </c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>
        <v>9</v>
      </c>
      <c r="BE105" s="61">
        <v>10</v>
      </c>
      <c r="BF105" s="61"/>
      <c r="BG105" s="61">
        <v>15</v>
      </c>
      <c r="BH105" s="61"/>
      <c r="BI105" s="61"/>
      <c r="BJ105" s="61"/>
      <c r="BK105" s="61"/>
      <c r="BM105" s="13"/>
      <c r="BN105" s="6"/>
      <c r="BO105" s="6"/>
      <c r="BP105" s="8">
        <f t="shared" ref="BP105:BP136" si="52">BL105*N105*P105</f>
        <v>0</v>
      </c>
      <c r="BQ105" s="12"/>
    </row>
    <row r="106" spans="1:69" s="1" customFormat="1" ht="12" customHeight="1" x14ac:dyDescent="0.15">
      <c r="A106" s="17" t="s">
        <v>187</v>
      </c>
      <c r="B106" s="3" t="s">
        <v>75</v>
      </c>
      <c r="C106" s="1">
        <v>1</v>
      </c>
      <c r="D106" s="13" t="s">
        <v>107</v>
      </c>
      <c r="E106" s="2">
        <v>8</v>
      </c>
      <c r="F106" s="34">
        <f t="shared" si="40"/>
        <v>10.4</v>
      </c>
      <c r="G106" s="34">
        <f t="shared" si="41"/>
        <v>12.064</v>
      </c>
      <c r="H106" s="33">
        <f t="shared" si="42"/>
        <v>12.064</v>
      </c>
      <c r="I106" s="33">
        <f>H106*1.1</f>
        <v>13.2704</v>
      </c>
      <c r="J106" s="35">
        <f t="shared" si="43"/>
        <v>12</v>
      </c>
      <c r="K106" s="33">
        <f t="shared" si="44"/>
        <v>-6.4000000000000057E-2</v>
      </c>
      <c r="L106" s="33">
        <f t="shared" si="45"/>
        <v>-6.4000000000000057E-2</v>
      </c>
      <c r="M106" s="33" t="s">
        <v>110</v>
      </c>
      <c r="N106" s="33">
        <v>4</v>
      </c>
      <c r="O106" s="33">
        <f t="shared" si="46"/>
        <v>3.016</v>
      </c>
      <c r="P106" s="33">
        <f t="shared" si="47"/>
        <v>3</v>
      </c>
      <c r="Q106" s="33">
        <f t="shared" si="48"/>
        <v>-1.6000000000000014E-2</v>
      </c>
      <c r="R106" s="33">
        <f t="shared" si="49"/>
        <v>-6.4000000000000057E-2</v>
      </c>
      <c r="S106" s="33" t="str">
        <f t="shared" si="50"/>
        <v>1/4 lbs</v>
      </c>
      <c r="T106" s="6">
        <f t="shared" si="51"/>
        <v>3</v>
      </c>
      <c r="AE106" s="63"/>
      <c r="AF106" s="63"/>
      <c r="AG106" s="63"/>
      <c r="AH106" s="63"/>
      <c r="AI106" s="63"/>
      <c r="BH106" s="64">
        <v>7.75</v>
      </c>
      <c r="BI106" s="64">
        <v>7.5</v>
      </c>
      <c r="BJ106" s="64">
        <v>7.25</v>
      </c>
      <c r="BM106" s="35"/>
      <c r="BN106" s="35"/>
      <c r="BO106" s="35"/>
      <c r="BP106" s="8">
        <f t="shared" si="52"/>
        <v>0</v>
      </c>
      <c r="BQ106" s="12"/>
    </row>
    <row r="107" spans="1:69" s="1" customFormat="1" ht="12" customHeight="1" x14ac:dyDescent="0.15">
      <c r="A107" s="17" t="s">
        <v>188</v>
      </c>
      <c r="B107" s="3" t="s">
        <v>75</v>
      </c>
      <c r="C107" s="1">
        <v>1</v>
      </c>
      <c r="D107" s="13" t="s">
        <v>107</v>
      </c>
      <c r="E107" s="2">
        <v>8.7899999999999991</v>
      </c>
      <c r="F107" s="34">
        <f t="shared" si="40"/>
        <v>11.427</v>
      </c>
      <c r="G107" s="34">
        <f t="shared" si="41"/>
        <v>13.255319999999999</v>
      </c>
      <c r="H107" s="33">
        <f t="shared" si="42"/>
        <v>13.255319999999999</v>
      </c>
      <c r="I107" s="33"/>
      <c r="J107" s="35">
        <f t="shared" si="43"/>
        <v>13</v>
      </c>
      <c r="K107" s="33">
        <f t="shared" si="44"/>
        <v>-0.25531999999999933</v>
      </c>
      <c r="L107" s="33">
        <f t="shared" si="45"/>
        <v>-0.25531999999999933</v>
      </c>
      <c r="M107" s="33" t="s">
        <v>108</v>
      </c>
      <c r="N107" s="33">
        <v>4</v>
      </c>
      <c r="O107" s="33">
        <f t="shared" si="46"/>
        <v>3.3138299999999998</v>
      </c>
      <c r="P107" s="33">
        <f t="shared" si="47"/>
        <v>3</v>
      </c>
      <c r="Q107" s="33">
        <f t="shared" si="48"/>
        <v>-0.31382999999999983</v>
      </c>
      <c r="R107" s="33">
        <f t="shared" si="49"/>
        <v>-1.2553199999999993</v>
      </c>
      <c r="S107" s="1" t="str">
        <f t="shared" si="50"/>
        <v>4 oz</v>
      </c>
      <c r="T107" s="6">
        <f t="shared" si="51"/>
        <v>3</v>
      </c>
      <c r="U107" s="13"/>
      <c r="V107" s="13"/>
      <c r="BM107" s="13"/>
      <c r="BN107" s="6"/>
      <c r="BO107" s="6"/>
      <c r="BP107" s="8">
        <f t="shared" si="52"/>
        <v>0</v>
      </c>
      <c r="BQ107" s="12"/>
    </row>
    <row r="108" spans="1:69" s="1" customFormat="1" ht="12" customHeight="1" x14ac:dyDescent="0.15">
      <c r="A108" s="17" t="s">
        <v>189</v>
      </c>
      <c r="B108" s="3" t="s">
        <v>75</v>
      </c>
      <c r="C108" s="1">
        <v>1</v>
      </c>
      <c r="D108" s="13" t="s">
        <v>106</v>
      </c>
      <c r="E108" s="2">
        <v>2.12</v>
      </c>
      <c r="F108" s="34">
        <f t="shared" si="40"/>
        <v>2.7560000000000002</v>
      </c>
      <c r="G108" s="34">
        <f t="shared" si="41"/>
        <v>3.1969600000000002</v>
      </c>
      <c r="H108" s="33">
        <f t="shared" si="42"/>
        <v>3.1969600000000002</v>
      </c>
      <c r="I108" s="33"/>
      <c r="J108" s="35">
        <f t="shared" si="43"/>
        <v>3</v>
      </c>
      <c r="K108" s="33">
        <f t="shared" si="44"/>
        <v>-0.19696000000000025</v>
      </c>
      <c r="L108" s="33">
        <f t="shared" si="45"/>
        <v>-0.19696000000000025</v>
      </c>
      <c r="M108" s="33" t="s">
        <v>106</v>
      </c>
      <c r="N108" s="33">
        <v>1</v>
      </c>
      <c r="O108" s="33">
        <f t="shared" si="46"/>
        <v>3.1969600000000002</v>
      </c>
      <c r="P108" s="33">
        <f t="shared" si="47"/>
        <v>3</v>
      </c>
      <c r="Q108" s="33">
        <f t="shared" si="48"/>
        <v>-0.19696000000000025</v>
      </c>
      <c r="R108" s="33">
        <f t="shared" si="49"/>
        <v>-0.19696000000000025</v>
      </c>
      <c r="S108" s="33" t="str">
        <f t="shared" si="50"/>
        <v>bunch</v>
      </c>
      <c r="T108" s="6">
        <f t="shared" si="51"/>
        <v>3</v>
      </c>
      <c r="BM108" s="35"/>
      <c r="BN108" s="35"/>
      <c r="BO108" s="35"/>
      <c r="BP108" s="8">
        <f t="shared" si="52"/>
        <v>0</v>
      </c>
      <c r="BQ108" s="12"/>
    </row>
    <row r="109" spans="1:69" s="1" customFormat="1" ht="12" customHeight="1" x14ac:dyDescent="0.15">
      <c r="A109" s="17" t="s">
        <v>190</v>
      </c>
      <c r="B109" s="17" t="s">
        <v>75</v>
      </c>
      <c r="C109" s="1">
        <v>1</v>
      </c>
      <c r="D109" s="13" t="s">
        <v>107</v>
      </c>
      <c r="E109" s="2">
        <v>11.29</v>
      </c>
      <c r="F109" s="34">
        <f t="shared" si="40"/>
        <v>14.677</v>
      </c>
      <c r="G109" s="34">
        <f t="shared" si="41"/>
        <v>17.025319999999997</v>
      </c>
      <c r="H109" s="33">
        <f t="shared" si="42"/>
        <v>17.025319999999997</v>
      </c>
      <c r="I109" s="33"/>
      <c r="J109" s="35">
        <f t="shared" si="43"/>
        <v>17</v>
      </c>
      <c r="K109" s="33">
        <f t="shared" si="44"/>
        <v>-2.5319999999997123E-2</v>
      </c>
      <c r="L109" s="33">
        <f t="shared" si="45"/>
        <v>-2.5319999999997123E-2</v>
      </c>
      <c r="M109" s="33" t="s">
        <v>108</v>
      </c>
      <c r="N109" s="33">
        <v>4</v>
      </c>
      <c r="O109" s="33">
        <f t="shared" si="46"/>
        <v>4.2563299999999993</v>
      </c>
      <c r="P109" s="33">
        <f t="shared" si="47"/>
        <v>4</v>
      </c>
      <c r="Q109" s="33">
        <f t="shared" si="48"/>
        <v>-0.25632999999999928</v>
      </c>
      <c r="R109" s="33">
        <f t="shared" si="49"/>
        <v>-1.0253199999999971</v>
      </c>
      <c r="S109" s="33" t="str">
        <f t="shared" si="50"/>
        <v>4 oz</v>
      </c>
      <c r="T109" s="6">
        <f t="shared" si="51"/>
        <v>4</v>
      </c>
      <c r="BB109" s="61"/>
      <c r="BC109" s="61"/>
      <c r="BD109" s="13"/>
      <c r="BE109" s="61"/>
      <c r="BM109" s="35"/>
      <c r="BN109" s="35"/>
      <c r="BO109" s="35"/>
      <c r="BP109" s="8">
        <f t="shared" si="52"/>
        <v>0</v>
      </c>
      <c r="BQ109" s="12"/>
    </row>
    <row r="110" spans="1:69" s="1" customFormat="1" ht="12" customHeight="1" x14ac:dyDescent="0.15">
      <c r="A110" s="17" t="s">
        <v>191</v>
      </c>
      <c r="B110" s="3" t="s">
        <v>75</v>
      </c>
      <c r="C110" s="1">
        <v>1</v>
      </c>
      <c r="D110" s="13" t="s">
        <v>134</v>
      </c>
      <c r="E110" s="2">
        <v>2.12</v>
      </c>
      <c r="F110" s="34">
        <f t="shared" si="40"/>
        <v>2.7560000000000002</v>
      </c>
      <c r="G110" s="34">
        <f t="shared" si="41"/>
        <v>3.1969600000000002</v>
      </c>
      <c r="H110" s="33">
        <f t="shared" si="42"/>
        <v>3.1969600000000002</v>
      </c>
      <c r="I110" s="33">
        <f>H110*1.1</f>
        <v>3.5166560000000007</v>
      </c>
      <c r="J110" s="35">
        <f t="shared" si="43"/>
        <v>3</v>
      </c>
      <c r="K110" s="33">
        <f t="shared" si="44"/>
        <v>-0.19696000000000025</v>
      </c>
      <c r="L110" s="33">
        <f t="shared" si="45"/>
        <v>-0.19696000000000025</v>
      </c>
      <c r="M110" s="33" t="s">
        <v>134</v>
      </c>
      <c r="N110" s="33">
        <v>1</v>
      </c>
      <c r="O110" s="33">
        <f t="shared" si="46"/>
        <v>3.1969600000000002</v>
      </c>
      <c r="P110" s="33">
        <f t="shared" si="47"/>
        <v>3</v>
      </c>
      <c r="Q110" s="33">
        <f t="shared" si="48"/>
        <v>-0.19696000000000025</v>
      </c>
      <c r="R110" s="33">
        <f t="shared" si="49"/>
        <v>-0.19696000000000025</v>
      </c>
      <c r="S110" s="33" t="str">
        <f t="shared" si="50"/>
        <v>head</v>
      </c>
      <c r="T110" s="6">
        <f t="shared" si="51"/>
        <v>3</v>
      </c>
      <c r="AE110" s="63"/>
      <c r="AF110" s="63"/>
      <c r="AG110" s="63"/>
      <c r="AO110" s="1">
        <v>19</v>
      </c>
      <c r="AP110" s="1">
        <v>12</v>
      </c>
      <c r="AV110" s="1">
        <v>12</v>
      </c>
      <c r="AW110" s="1">
        <v>6</v>
      </c>
      <c r="AX110" s="1">
        <v>7</v>
      </c>
      <c r="AY110" s="1">
        <v>12</v>
      </c>
      <c r="AZ110" s="1">
        <v>7</v>
      </c>
      <c r="BA110" s="1">
        <v>5</v>
      </c>
      <c r="BM110" s="35"/>
      <c r="BN110" s="35"/>
      <c r="BO110" s="35"/>
      <c r="BP110" s="8">
        <f t="shared" si="52"/>
        <v>0</v>
      </c>
      <c r="BQ110" s="12"/>
    </row>
    <row r="111" spans="1:69" s="1" customFormat="1" ht="12" customHeight="1" x14ac:dyDescent="0.15">
      <c r="A111" s="17" t="s">
        <v>191</v>
      </c>
      <c r="B111" s="3" t="s">
        <v>75</v>
      </c>
      <c r="C111" s="1">
        <v>1</v>
      </c>
      <c r="D111" s="13" t="s">
        <v>107</v>
      </c>
      <c r="E111" s="2">
        <v>1.47</v>
      </c>
      <c r="F111" s="34">
        <f t="shared" si="40"/>
        <v>1.911</v>
      </c>
      <c r="G111" s="34">
        <f t="shared" si="41"/>
        <v>2.2167599999999998</v>
      </c>
      <c r="H111" s="33">
        <f t="shared" si="42"/>
        <v>2.2167599999999998</v>
      </c>
      <c r="I111" s="33"/>
      <c r="J111" s="35">
        <f t="shared" si="43"/>
        <v>2</v>
      </c>
      <c r="K111" s="33">
        <f t="shared" si="44"/>
        <v>-0.21675999999999984</v>
      </c>
      <c r="L111" s="33">
        <f t="shared" si="45"/>
        <v>-0.21675999999999984</v>
      </c>
      <c r="M111" s="33" t="s">
        <v>112</v>
      </c>
      <c r="N111" s="33">
        <v>2</v>
      </c>
      <c r="O111" s="33">
        <f t="shared" si="46"/>
        <v>1.1083799999999999</v>
      </c>
      <c r="P111" s="33">
        <f t="shared" si="47"/>
        <v>1</v>
      </c>
      <c r="Q111" s="33">
        <f t="shared" si="48"/>
        <v>-0.10837999999999992</v>
      </c>
      <c r="R111" s="33">
        <f t="shared" si="49"/>
        <v>-0.21675999999999984</v>
      </c>
      <c r="S111" s="1" t="str">
        <f t="shared" si="50"/>
        <v>1/2 lbs</v>
      </c>
      <c r="T111" s="6">
        <f t="shared" si="51"/>
        <v>1</v>
      </c>
      <c r="U111" s="13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M111" s="35"/>
      <c r="BN111" s="6"/>
      <c r="BO111" s="6"/>
      <c r="BP111" s="8">
        <f t="shared" si="52"/>
        <v>0</v>
      </c>
      <c r="BQ111" s="12"/>
    </row>
    <row r="112" spans="1:69" s="1" customFormat="1" ht="12" customHeight="1" x14ac:dyDescent="0.15">
      <c r="A112" s="17" t="s">
        <v>192</v>
      </c>
      <c r="B112" s="3" t="s">
        <v>75</v>
      </c>
      <c r="C112" s="1">
        <v>1</v>
      </c>
      <c r="D112" s="13" t="s">
        <v>106</v>
      </c>
      <c r="E112" s="2">
        <v>2.2599999999999998</v>
      </c>
      <c r="F112" s="34">
        <f t="shared" si="40"/>
        <v>2.9379999999999997</v>
      </c>
      <c r="G112" s="34">
        <f t="shared" si="41"/>
        <v>3.4080799999999996</v>
      </c>
      <c r="H112" s="33">
        <f t="shared" si="42"/>
        <v>3.4080799999999996</v>
      </c>
      <c r="I112" s="33"/>
      <c r="J112" s="35">
        <f t="shared" si="43"/>
        <v>3</v>
      </c>
      <c r="K112" s="33">
        <f t="shared" si="44"/>
        <v>-0.40807999999999955</v>
      </c>
      <c r="L112" s="33">
        <f t="shared" si="45"/>
        <v>-0.40807999999999955</v>
      </c>
      <c r="M112" s="33" t="s">
        <v>106</v>
      </c>
      <c r="N112" s="33">
        <v>1</v>
      </c>
      <c r="O112" s="33">
        <f t="shared" si="46"/>
        <v>3.4080799999999996</v>
      </c>
      <c r="P112" s="33">
        <f t="shared" si="47"/>
        <v>3</v>
      </c>
      <c r="Q112" s="33">
        <f t="shared" si="48"/>
        <v>-0.40807999999999955</v>
      </c>
      <c r="R112" s="33">
        <f t="shared" si="49"/>
        <v>-0.40807999999999955</v>
      </c>
      <c r="S112" s="33" t="str">
        <f t="shared" si="50"/>
        <v>bunch</v>
      </c>
      <c r="T112" s="6">
        <f t="shared" si="51"/>
        <v>3</v>
      </c>
      <c r="V112" s="13"/>
      <c r="BM112" s="13"/>
      <c r="BN112" s="35"/>
      <c r="BO112" s="35"/>
      <c r="BP112" s="8">
        <f t="shared" si="52"/>
        <v>0</v>
      </c>
      <c r="BQ112" s="12"/>
    </row>
    <row r="113" spans="1:69" s="1" customFormat="1" ht="12" customHeight="1" x14ac:dyDescent="0.15">
      <c r="A113" s="17" t="s">
        <v>193</v>
      </c>
      <c r="B113" s="3" t="s">
        <v>75</v>
      </c>
      <c r="C113" s="1">
        <v>1</v>
      </c>
      <c r="D113" s="13" t="s">
        <v>107</v>
      </c>
      <c r="E113" s="2">
        <v>2.82</v>
      </c>
      <c r="F113" s="34">
        <f t="shared" si="40"/>
        <v>3.6659999999999999</v>
      </c>
      <c r="G113" s="34">
        <f t="shared" si="41"/>
        <v>4.2525599999999999</v>
      </c>
      <c r="H113" s="33">
        <f t="shared" si="42"/>
        <v>4.2525599999999999</v>
      </c>
      <c r="I113" s="33">
        <f t="shared" ref="I113:I119" si="53">H113*1.1</f>
        <v>4.677816</v>
      </c>
      <c r="J113" s="35">
        <f t="shared" si="43"/>
        <v>4</v>
      </c>
      <c r="K113" s="33">
        <f t="shared" si="44"/>
        <v>-0.2525599999999999</v>
      </c>
      <c r="L113" s="33">
        <f t="shared" si="45"/>
        <v>-0.2525599999999999</v>
      </c>
      <c r="M113" s="33" t="s">
        <v>110</v>
      </c>
      <c r="N113" s="33">
        <v>4</v>
      </c>
      <c r="O113" s="33">
        <f t="shared" si="46"/>
        <v>1.06314</v>
      </c>
      <c r="P113" s="33">
        <f t="shared" si="47"/>
        <v>1</v>
      </c>
      <c r="Q113" s="33">
        <f t="shared" si="48"/>
        <v>-6.3139999999999974E-2</v>
      </c>
      <c r="R113" s="33">
        <f t="shared" si="49"/>
        <v>-0.2525599999999999</v>
      </c>
      <c r="S113" s="33" t="str">
        <f t="shared" si="50"/>
        <v>1/4 lbs</v>
      </c>
      <c r="T113" s="6">
        <f t="shared" si="51"/>
        <v>1</v>
      </c>
      <c r="V113" s="13"/>
      <c r="AS113" s="61">
        <v>14</v>
      </c>
      <c r="AU113" s="61">
        <v>21</v>
      </c>
      <c r="AV113" s="61">
        <v>20</v>
      </c>
      <c r="AW113" s="61">
        <v>18</v>
      </c>
      <c r="AX113" s="61">
        <v>15</v>
      </c>
      <c r="AY113" s="61">
        <v>12</v>
      </c>
      <c r="AZ113" s="61">
        <v>4</v>
      </c>
      <c r="BA113" s="61"/>
      <c r="BB113" s="61"/>
      <c r="BC113" s="61"/>
      <c r="BD113" s="61"/>
      <c r="BM113" s="13"/>
      <c r="BN113" s="35"/>
      <c r="BO113" s="35"/>
      <c r="BP113" s="8">
        <f t="shared" si="52"/>
        <v>0</v>
      </c>
      <c r="BQ113" s="12"/>
    </row>
    <row r="114" spans="1:69" s="1" customFormat="1" ht="12" customHeight="1" x14ac:dyDescent="0.15">
      <c r="A114" s="17" t="s">
        <v>194</v>
      </c>
      <c r="B114" s="3" t="s">
        <v>75</v>
      </c>
      <c r="C114" s="1">
        <v>1</v>
      </c>
      <c r="D114" s="13" t="s">
        <v>106</v>
      </c>
      <c r="E114" s="2">
        <v>1.41</v>
      </c>
      <c r="F114" s="34">
        <f t="shared" si="40"/>
        <v>1.833</v>
      </c>
      <c r="G114" s="34">
        <f t="shared" si="41"/>
        <v>2.1262799999999999</v>
      </c>
      <c r="H114" s="33">
        <f t="shared" si="42"/>
        <v>2.1262799999999999</v>
      </c>
      <c r="I114" s="33">
        <f t="shared" si="53"/>
        <v>2.338908</v>
      </c>
      <c r="J114" s="35">
        <f t="shared" si="43"/>
        <v>2</v>
      </c>
      <c r="K114" s="33">
        <f t="shared" si="44"/>
        <v>-0.12627999999999995</v>
      </c>
      <c r="L114" s="33">
        <f t="shared" si="45"/>
        <v>-0.12627999999999995</v>
      </c>
      <c r="M114" s="33" t="s">
        <v>106</v>
      </c>
      <c r="N114" s="33">
        <v>1</v>
      </c>
      <c r="O114" s="33">
        <f t="shared" si="46"/>
        <v>2.1262799999999999</v>
      </c>
      <c r="P114" s="33">
        <f t="shared" si="47"/>
        <v>2</v>
      </c>
      <c r="Q114" s="33">
        <f t="shared" si="48"/>
        <v>-0.12627999999999995</v>
      </c>
      <c r="R114" s="33">
        <f t="shared" si="49"/>
        <v>-0.12627999999999995</v>
      </c>
      <c r="S114" s="33" t="str">
        <f t="shared" si="50"/>
        <v>bunch</v>
      </c>
      <c r="T114" s="6">
        <f t="shared" si="51"/>
        <v>2</v>
      </c>
      <c r="AE114" s="63"/>
      <c r="AF114" s="63"/>
      <c r="BM114" s="35"/>
      <c r="BN114" s="35"/>
      <c r="BO114" s="35"/>
      <c r="BP114" s="8">
        <f t="shared" si="52"/>
        <v>0</v>
      </c>
      <c r="BQ114" s="12"/>
    </row>
    <row r="115" spans="1:69" s="1" customFormat="1" ht="12" customHeight="1" x14ac:dyDescent="0.15">
      <c r="A115" s="17" t="s">
        <v>195</v>
      </c>
      <c r="B115" s="3" t="s">
        <v>75</v>
      </c>
      <c r="C115" s="1">
        <v>1</v>
      </c>
      <c r="D115" s="13" t="s">
        <v>134</v>
      </c>
      <c r="E115" s="2">
        <v>2.12</v>
      </c>
      <c r="F115" s="34">
        <f t="shared" si="40"/>
        <v>2.7560000000000002</v>
      </c>
      <c r="G115" s="34">
        <f t="shared" si="41"/>
        <v>3.1969600000000002</v>
      </c>
      <c r="H115" s="33">
        <f t="shared" si="42"/>
        <v>3.1969600000000002</v>
      </c>
      <c r="I115" s="33">
        <f t="shared" si="53"/>
        <v>3.5166560000000007</v>
      </c>
      <c r="J115" s="35">
        <f t="shared" si="43"/>
        <v>3</v>
      </c>
      <c r="K115" s="33">
        <f t="shared" si="44"/>
        <v>-0.19696000000000025</v>
      </c>
      <c r="L115" s="33">
        <f t="shared" si="45"/>
        <v>-0.19696000000000025</v>
      </c>
      <c r="M115" s="33" t="s">
        <v>134</v>
      </c>
      <c r="N115" s="33">
        <v>1</v>
      </c>
      <c r="O115" s="33">
        <f t="shared" si="46"/>
        <v>3.1969600000000002</v>
      </c>
      <c r="P115" s="33">
        <f t="shared" si="47"/>
        <v>3</v>
      </c>
      <c r="Q115" s="33">
        <f t="shared" si="48"/>
        <v>-0.19696000000000025</v>
      </c>
      <c r="R115" s="33">
        <f t="shared" si="49"/>
        <v>-0.19696000000000025</v>
      </c>
      <c r="S115" s="1" t="str">
        <f t="shared" si="50"/>
        <v>head</v>
      </c>
      <c r="T115" s="6">
        <f t="shared" si="51"/>
        <v>3</v>
      </c>
      <c r="U115" s="13"/>
      <c r="AM115" s="1">
        <v>22</v>
      </c>
      <c r="AN115" s="1">
        <v>32</v>
      </c>
      <c r="AO115" s="1">
        <v>28</v>
      </c>
      <c r="AP115" s="1">
        <v>34</v>
      </c>
      <c r="AQ115" s="1">
        <v>25</v>
      </c>
      <c r="AR115" s="1">
        <v>42</v>
      </c>
      <c r="AS115" s="1">
        <v>45</v>
      </c>
      <c r="AT115" s="1">
        <v>15</v>
      </c>
      <c r="AU115" s="1">
        <v>35</v>
      </c>
      <c r="AV115" s="1">
        <v>28</v>
      </c>
      <c r="AW115" s="1">
        <v>28</v>
      </c>
      <c r="AX115" s="1">
        <v>31</v>
      </c>
      <c r="AY115" s="1">
        <v>20</v>
      </c>
      <c r="AZ115" s="1">
        <v>28</v>
      </c>
      <c r="BA115" s="1">
        <v>29</v>
      </c>
      <c r="BB115" s="1">
        <v>21</v>
      </c>
      <c r="BC115" s="1">
        <v>24</v>
      </c>
      <c r="BD115" s="1">
        <v>20</v>
      </c>
      <c r="BE115" s="1">
        <v>54</v>
      </c>
      <c r="BF115" s="1">
        <v>29</v>
      </c>
      <c r="BG115" s="1">
        <v>16</v>
      </c>
      <c r="BM115" s="6"/>
      <c r="BN115" s="6"/>
      <c r="BO115" s="6"/>
      <c r="BP115" s="8">
        <f t="shared" si="52"/>
        <v>0</v>
      </c>
      <c r="BQ115" s="12"/>
    </row>
    <row r="116" spans="1:69" s="1" customFormat="1" ht="12" customHeight="1" x14ac:dyDescent="0.15">
      <c r="A116" s="17" t="s">
        <v>196</v>
      </c>
      <c r="B116" s="3" t="s">
        <v>75</v>
      </c>
      <c r="C116" s="1">
        <v>1</v>
      </c>
      <c r="D116" s="13" t="s">
        <v>134</v>
      </c>
      <c r="E116" s="2">
        <v>2.82</v>
      </c>
      <c r="F116" s="34">
        <f t="shared" si="40"/>
        <v>3.6659999999999999</v>
      </c>
      <c r="G116" s="34">
        <f t="shared" si="41"/>
        <v>4.2525599999999999</v>
      </c>
      <c r="H116" s="33">
        <f t="shared" si="42"/>
        <v>4.2525599999999999</v>
      </c>
      <c r="I116" s="33">
        <f t="shared" si="53"/>
        <v>4.677816</v>
      </c>
      <c r="J116" s="35">
        <f t="shared" si="43"/>
        <v>4</v>
      </c>
      <c r="K116" s="33">
        <f t="shared" si="44"/>
        <v>-0.2525599999999999</v>
      </c>
      <c r="L116" s="33">
        <f t="shared" si="45"/>
        <v>-0.2525599999999999</v>
      </c>
      <c r="M116" s="33" t="s">
        <v>134</v>
      </c>
      <c r="N116" s="33">
        <v>1</v>
      </c>
      <c r="O116" s="33">
        <f t="shared" si="46"/>
        <v>4.2525599999999999</v>
      </c>
      <c r="P116" s="33">
        <f t="shared" si="47"/>
        <v>4</v>
      </c>
      <c r="Q116" s="33">
        <f t="shared" si="48"/>
        <v>-0.2525599999999999</v>
      </c>
      <c r="R116" s="33">
        <f t="shared" si="49"/>
        <v>-0.2525599999999999</v>
      </c>
      <c r="S116" s="33" t="str">
        <f t="shared" si="50"/>
        <v>head</v>
      </c>
      <c r="T116" s="6">
        <f t="shared" si="51"/>
        <v>4</v>
      </c>
      <c r="AI116" s="1">
        <v>28</v>
      </c>
      <c r="BM116" s="35"/>
      <c r="BN116" s="35"/>
      <c r="BO116" s="35"/>
      <c r="BP116" s="8">
        <f t="shared" si="52"/>
        <v>0</v>
      </c>
      <c r="BQ116" s="12"/>
    </row>
    <row r="117" spans="1:69" s="1" customFormat="1" ht="12" customHeight="1" x14ac:dyDescent="0.15">
      <c r="A117" s="17" t="s">
        <v>197</v>
      </c>
      <c r="B117" s="17" t="s">
        <v>75</v>
      </c>
      <c r="C117" s="1">
        <v>1</v>
      </c>
      <c r="D117" s="13" t="s">
        <v>134</v>
      </c>
      <c r="E117" s="2">
        <v>2.66</v>
      </c>
      <c r="F117" s="34">
        <f t="shared" si="40"/>
        <v>3.4580000000000002</v>
      </c>
      <c r="G117" s="34">
        <f t="shared" si="41"/>
        <v>4.0112800000000002</v>
      </c>
      <c r="H117" s="33">
        <f t="shared" si="42"/>
        <v>4.0112800000000002</v>
      </c>
      <c r="I117" s="33">
        <f t="shared" si="53"/>
        <v>4.412408000000001</v>
      </c>
      <c r="J117" s="35">
        <f t="shared" si="43"/>
        <v>4</v>
      </c>
      <c r="K117" s="33">
        <f t="shared" si="44"/>
        <v>-1.1280000000000179E-2</v>
      </c>
      <c r="L117" s="33">
        <f t="shared" si="45"/>
        <v>-1.1280000000000179E-2</v>
      </c>
      <c r="M117" s="33" t="s">
        <v>134</v>
      </c>
      <c r="N117" s="33">
        <v>1</v>
      </c>
      <c r="O117" s="33">
        <f t="shared" si="46"/>
        <v>4.0112800000000002</v>
      </c>
      <c r="P117" s="33">
        <f t="shared" si="47"/>
        <v>4</v>
      </c>
      <c r="Q117" s="33">
        <f t="shared" si="48"/>
        <v>-1.1280000000000179E-2</v>
      </c>
      <c r="R117" s="33">
        <f t="shared" si="49"/>
        <v>-1.1280000000000179E-2</v>
      </c>
      <c r="S117" s="1" t="str">
        <f t="shared" si="50"/>
        <v>head</v>
      </c>
      <c r="T117" s="6">
        <f t="shared" si="51"/>
        <v>4</v>
      </c>
      <c r="U117" s="13"/>
      <c r="BH117" s="1">
        <v>32</v>
      </c>
      <c r="BI117" s="1">
        <v>41</v>
      </c>
      <c r="BJ117" s="1">
        <v>45</v>
      </c>
      <c r="BK117" s="1">
        <v>49</v>
      </c>
      <c r="BM117" s="6"/>
      <c r="BN117" s="6"/>
      <c r="BO117" s="6"/>
      <c r="BP117" s="8">
        <f t="shared" si="52"/>
        <v>0</v>
      </c>
      <c r="BQ117" s="12"/>
    </row>
    <row r="118" spans="1:69" s="1" customFormat="1" ht="12" customHeight="1" x14ac:dyDescent="0.15">
      <c r="A118" s="17" t="s">
        <v>198</v>
      </c>
      <c r="B118" s="3" t="s">
        <v>75</v>
      </c>
      <c r="C118" s="1">
        <v>1</v>
      </c>
      <c r="D118" s="13" t="s">
        <v>106</v>
      </c>
      <c r="E118" s="2">
        <v>1.41</v>
      </c>
      <c r="F118" s="34">
        <f t="shared" si="40"/>
        <v>1.833</v>
      </c>
      <c r="G118" s="34">
        <f t="shared" si="41"/>
        <v>2.1262799999999999</v>
      </c>
      <c r="H118" s="33">
        <f t="shared" si="42"/>
        <v>2.1262799999999999</v>
      </c>
      <c r="I118" s="33">
        <f t="shared" si="53"/>
        <v>2.338908</v>
      </c>
      <c r="J118" s="35">
        <f t="shared" si="43"/>
        <v>2</v>
      </c>
      <c r="K118" s="33">
        <f t="shared" si="44"/>
        <v>-0.12627999999999995</v>
      </c>
      <c r="L118" s="33">
        <f t="shared" si="45"/>
        <v>-0.12627999999999995</v>
      </c>
      <c r="M118" s="33" t="s">
        <v>106</v>
      </c>
      <c r="N118" s="33">
        <v>1</v>
      </c>
      <c r="O118" s="33">
        <f t="shared" si="46"/>
        <v>2.1262799999999999</v>
      </c>
      <c r="P118" s="33">
        <f t="shared" si="47"/>
        <v>2</v>
      </c>
      <c r="Q118" s="33">
        <f t="shared" si="48"/>
        <v>-0.12627999999999995</v>
      </c>
      <c r="R118" s="33">
        <f t="shared" si="49"/>
        <v>-0.12627999999999995</v>
      </c>
      <c r="S118" s="33" t="str">
        <f t="shared" si="50"/>
        <v>bunch</v>
      </c>
      <c r="T118" s="6">
        <f t="shared" si="51"/>
        <v>2</v>
      </c>
      <c r="AJ118" s="1">
        <v>1</v>
      </c>
      <c r="AK118" s="1">
        <v>1</v>
      </c>
      <c r="AL118" s="1">
        <v>1</v>
      </c>
      <c r="BM118" s="35"/>
      <c r="BN118" s="35"/>
      <c r="BO118" s="35"/>
      <c r="BP118" s="8">
        <f t="shared" si="52"/>
        <v>0</v>
      </c>
      <c r="BQ118" s="12"/>
    </row>
    <row r="119" spans="1:69" s="1" customFormat="1" ht="12" customHeight="1" x14ac:dyDescent="0.15">
      <c r="A119" s="17" t="s">
        <v>199</v>
      </c>
      <c r="B119" s="3" t="s">
        <v>75</v>
      </c>
      <c r="C119" s="1">
        <v>1</v>
      </c>
      <c r="D119" s="13" t="s">
        <v>176</v>
      </c>
      <c r="E119" s="2">
        <v>5.3</v>
      </c>
      <c r="F119" s="34">
        <f t="shared" si="40"/>
        <v>6.89</v>
      </c>
      <c r="G119" s="34">
        <f t="shared" si="41"/>
        <v>7.9923999999999991</v>
      </c>
      <c r="H119" s="33">
        <f t="shared" si="42"/>
        <v>7.9923999999999991</v>
      </c>
      <c r="I119" s="33">
        <f t="shared" si="53"/>
        <v>8.7916399999999992</v>
      </c>
      <c r="J119" s="35">
        <f t="shared" si="43"/>
        <v>8</v>
      </c>
      <c r="K119" s="33">
        <f t="shared" si="44"/>
        <v>7.6000000000009393E-3</v>
      </c>
      <c r="L119" s="33">
        <f t="shared" si="45"/>
        <v>7.6000000000009393E-3</v>
      </c>
      <c r="M119" s="33" t="s">
        <v>176</v>
      </c>
      <c r="N119" s="33">
        <v>1</v>
      </c>
      <c r="O119" s="33">
        <f t="shared" si="46"/>
        <v>7.9923999999999991</v>
      </c>
      <c r="P119" s="33">
        <f t="shared" si="47"/>
        <v>8</v>
      </c>
      <c r="Q119" s="33">
        <f t="shared" si="48"/>
        <v>7.6000000000009393E-3</v>
      </c>
      <c r="R119" s="33">
        <f t="shared" si="49"/>
        <v>7.6000000000009393E-3</v>
      </c>
      <c r="S119" s="1" t="str">
        <f t="shared" si="50"/>
        <v>fruit</v>
      </c>
      <c r="T119" s="6">
        <f t="shared" si="51"/>
        <v>8</v>
      </c>
      <c r="U119" s="13"/>
      <c r="AW119" s="1">
        <v>10</v>
      </c>
      <c r="AX119" s="1">
        <v>16</v>
      </c>
      <c r="AY119" s="1">
        <v>9</v>
      </c>
      <c r="AZ119" s="1">
        <v>4</v>
      </c>
      <c r="BA119" s="1">
        <v>7</v>
      </c>
      <c r="BB119" s="1">
        <v>2</v>
      </c>
      <c r="BC119" s="1">
        <v>9</v>
      </c>
      <c r="BM119" s="6"/>
      <c r="BN119" s="6"/>
      <c r="BO119" s="6"/>
      <c r="BP119" s="8">
        <f t="shared" si="52"/>
        <v>0</v>
      </c>
      <c r="BQ119" s="12"/>
    </row>
    <row r="120" spans="1:69" s="1" customFormat="1" ht="12" customHeight="1" x14ac:dyDescent="0.15">
      <c r="A120" s="17" t="s">
        <v>200</v>
      </c>
      <c r="B120" s="3" t="s">
        <v>75</v>
      </c>
      <c r="C120" s="1">
        <v>1</v>
      </c>
      <c r="D120" s="13" t="s">
        <v>107</v>
      </c>
      <c r="E120" s="2">
        <v>17.600000000000001</v>
      </c>
      <c r="F120" s="34">
        <f t="shared" si="40"/>
        <v>22.880000000000003</v>
      </c>
      <c r="G120" s="34">
        <f t="shared" si="41"/>
        <v>26.540800000000001</v>
      </c>
      <c r="H120" s="33">
        <f t="shared" si="42"/>
        <v>26.540800000000001</v>
      </c>
      <c r="I120" s="33"/>
      <c r="J120" s="35">
        <f t="shared" si="43"/>
        <v>27</v>
      </c>
      <c r="K120" s="33">
        <f t="shared" si="44"/>
        <v>0.45919999999999916</v>
      </c>
      <c r="L120" s="33">
        <f t="shared" si="45"/>
        <v>0.45919999999999916</v>
      </c>
      <c r="M120" s="33" t="s">
        <v>201</v>
      </c>
      <c r="N120" s="33">
        <v>8</v>
      </c>
      <c r="O120" s="33">
        <f t="shared" si="46"/>
        <v>3.3176000000000001</v>
      </c>
      <c r="P120" s="33">
        <f t="shared" si="47"/>
        <v>3</v>
      </c>
      <c r="Q120" s="33">
        <f t="shared" si="48"/>
        <v>-0.3176000000000001</v>
      </c>
      <c r="R120" s="33">
        <f t="shared" si="49"/>
        <v>-2.5408000000000008</v>
      </c>
      <c r="S120" s="1" t="str">
        <f t="shared" si="50"/>
        <v>2 oz</v>
      </c>
      <c r="T120" s="6">
        <f t="shared" si="51"/>
        <v>3</v>
      </c>
      <c r="U120" s="13"/>
      <c r="V120" s="61"/>
      <c r="W120" s="61"/>
      <c r="X120" s="66"/>
      <c r="Y120" s="61"/>
      <c r="Z120" s="66"/>
      <c r="AA120" s="61"/>
      <c r="AB120" s="65"/>
      <c r="AC120" s="61"/>
      <c r="AE120" s="66"/>
      <c r="AF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M120" s="35"/>
      <c r="BN120" s="6"/>
      <c r="BO120" s="6"/>
      <c r="BP120" s="8">
        <f t="shared" si="52"/>
        <v>0</v>
      </c>
      <c r="BQ120" s="12"/>
    </row>
    <row r="121" spans="1:69" s="1" customFormat="1" ht="12" customHeight="1" x14ac:dyDescent="0.15">
      <c r="A121" s="17" t="s">
        <v>202</v>
      </c>
      <c r="B121" s="17" t="s">
        <v>75</v>
      </c>
      <c r="C121" s="1">
        <v>1</v>
      </c>
      <c r="D121" s="13" t="s">
        <v>106</v>
      </c>
      <c r="E121" s="2">
        <v>1.41</v>
      </c>
      <c r="F121" s="34">
        <f t="shared" si="40"/>
        <v>1.833</v>
      </c>
      <c r="G121" s="34">
        <f t="shared" si="41"/>
        <v>2.1262799999999999</v>
      </c>
      <c r="H121" s="33">
        <f t="shared" si="42"/>
        <v>2.1262799999999999</v>
      </c>
      <c r="I121" s="33">
        <f>H121*1.1</f>
        <v>2.338908</v>
      </c>
      <c r="J121" s="35">
        <f t="shared" si="43"/>
        <v>2</v>
      </c>
      <c r="K121" s="33">
        <f t="shared" si="44"/>
        <v>-0.12627999999999995</v>
      </c>
      <c r="L121" s="33">
        <f t="shared" si="45"/>
        <v>-0.12627999999999995</v>
      </c>
      <c r="M121" s="33" t="s">
        <v>106</v>
      </c>
      <c r="N121" s="33">
        <v>1</v>
      </c>
      <c r="O121" s="33">
        <f t="shared" si="46"/>
        <v>2.1262799999999999</v>
      </c>
      <c r="P121" s="33">
        <f t="shared" si="47"/>
        <v>2</v>
      </c>
      <c r="Q121" s="33">
        <f t="shared" si="48"/>
        <v>-0.12627999999999995</v>
      </c>
      <c r="R121" s="33">
        <f t="shared" si="49"/>
        <v>-0.12627999999999995</v>
      </c>
      <c r="S121" s="33" t="str">
        <f t="shared" si="50"/>
        <v>bunch</v>
      </c>
      <c r="T121" s="6">
        <f t="shared" si="51"/>
        <v>2</v>
      </c>
      <c r="AJ121" s="1">
        <v>3</v>
      </c>
      <c r="AK121" s="1">
        <v>3</v>
      </c>
      <c r="AL121" s="1">
        <v>3</v>
      </c>
      <c r="AM121" s="13" t="s">
        <v>78</v>
      </c>
      <c r="BM121" s="35"/>
      <c r="BN121" s="35"/>
      <c r="BO121" s="35"/>
      <c r="BP121" s="8">
        <f t="shared" si="52"/>
        <v>0</v>
      </c>
      <c r="BQ121" s="12"/>
    </row>
    <row r="122" spans="1:69" s="1" customFormat="1" ht="12" customHeight="1" x14ac:dyDescent="0.15">
      <c r="A122" s="17" t="s">
        <v>203</v>
      </c>
      <c r="B122" s="3" t="s">
        <v>75</v>
      </c>
      <c r="C122" s="1">
        <v>1</v>
      </c>
      <c r="D122" s="13" t="s">
        <v>107</v>
      </c>
      <c r="E122" s="2">
        <v>1.51</v>
      </c>
      <c r="F122" s="34">
        <f t="shared" si="40"/>
        <v>1.9630000000000001</v>
      </c>
      <c r="G122" s="34">
        <f t="shared" si="41"/>
        <v>2.2770799999999998</v>
      </c>
      <c r="H122" s="33">
        <f t="shared" si="42"/>
        <v>2.2770799999999998</v>
      </c>
      <c r="I122" s="33">
        <f>H122*1.1</f>
        <v>2.504788</v>
      </c>
      <c r="J122" s="35">
        <f t="shared" si="43"/>
        <v>2</v>
      </c>
      <c r="K122" s="33">
        <f t="shared" si="44"/>
        <v>-0.27707999999999977</v>
      </c>
      <c r="L122" s="33">
        <f t="shared" si="45"/>
        <v>-0.27707999999999977</v>
      </c>
      <c r="M122" s="33" t="s">
        <v>112</v>
      </c>
      <c r="N122" s="33">
        <v>2</v>
      </c>
      <c r="O122" s="33">
        <f t="shared" si="46"/>
        <v>1.1385399999999999</v>
      </c>
      <c r="P122" s="33">
        <f t="shared" si="47"/>
        <v>1</v>
      </c>
      <c r="Q122" s="33">
        <f t="shared" si="48"/>
        <v>-0.13853999999999989</v>
      </c>
      <c r="R122" s="33">
        <f t="shared" si="49"/>
        <v>-0.27707999999999977</v>
      </c>
      <c r="S122" s="33" t="str">
        <f t="shared" si="50"/>
        <v>1/2 lbs</v>
      </c>
      <c r="T122" s="6">
        <f t="shared" si="51"/>
        <v>1</v>
      </c>
      <c r="AT122" s="61">
        <v>10</v>
      </c>
      <c r="AV122" s="61">
        <v>20</v>
      </c>
      <c r="AW122" s="61">
        <v>9</v>
      </c>
      <c r="AX122" s="61">
        <v>10</v>
      </c>
      <c r="AY122" s="61" t="s">
        <v>204</v>
      </c>
      <c r="AZ122" s="61"/>
      <c r="BB122" s="61"/>
      <c r="BC122" s="61"/>
      <c r="BM122" s="13"/>
      <c r="BN122" s="35"/>
      <c r="BO122" s="35"/>
      <c r="BP122" s="8">
        <f t="shared" si="52"/>
        <v>0</v>
      </c>
      <c r="BQ122" s="12"/>
    </row>
    <row r="123" spans="1:69" s="1" customFormat="1" ht="12" customHeight="1" x14ac:dyDescent="0.15">
      <c r="A123" s="17" t="s">
        <v>205</v>
      </c>
      <c r="B123" s="3" t="s">
        <v>75</v>
      </c>
      <c r="C123" s="1">
        <v>1</v>
      </c>
      <c r="D123" s="13" t="s">
        <v>107</v>
      </c>
      <c r="E123" s="2">
        <v>2.2599999999999998</v>
      </c>
      <c r="F123" s="34">
        <f t="shared" si="40"/>
        <v>2.9379999999999997</v>
      </c>
      <c r="G123" s="34">
        <f t="shared" si="41"/>
        <v>3.4080799999999996</v>
      </c>
      <c r="H123" s="33">
        <f t="shared" si="42"/>
        <v>3.4080799999999996</v>
      </c>
      <c r="I123" s="33"/>
      <c r="J123" s="35">
        <f t="shared" si="43"/>
        <v>3</v>
      </c>
      <c r="K123" s="33">
        <f t="shared" si="44"/>
        <v>-0.40807999999999955</v>
      </c>
      <c r="L123" s="33">
        <f t="shared" si="45"/>
        <v>-0.40807999999999955</v>
      </c>
      <c r="M123" s="33" t="s">
        <v>149</v>
      </c>
      <c r="N123" s="33">
        <v>1</v>
      </c>
      <c r="O123" s="33">
        <f t="shared" si="46"/>
        <v>3.4080799999999996</v>
      </c>
      <c r="P123" s="33">
        <f t="shared" si="47"/>
        <v>3</v>
      </c>
      <c r="Q123" s="33">
        <f t="shared" si="48"/>
        <v>-0.40807999999999955</v>
      </c>
      <c r="R123" s="33">
        <f t="shared" si="49"/>
        <v>-0.40807999999999955</v>
      </c>
      <c r="S123" s="33" t="str">
        <f t="shared" si="50"/>
        <v>1 lbs</v>
      </c>
      <c r="T123" s="6">
        <f t="shared" si="51"/>
        <v>3</v>
      </c>
      <c r="BM123" s="13"/>
      <c r="BN123" s="35"/>
      <c r="BO123" s="35"/>
      <c r="BP123" s="8">
        <f t="shared" si="52"/>
        <v>0</v>
      </c>
      <c r="BQ123" s="12"/>
    </row>
    <row r="124" spans="1:69" s="1" customFormat="1" ht="12" customHeight="1" x14ac:dyDescent="0.15">
      <c r="A124" s="17" t="s">
        <v>206</v>
      </c>
      <c r="B124" s="3" t="s">
        <v>75</v>
      </c>
      <c r="C124" s="1">
        <v>1</v>
      </c>
      <c r="D124" s="13" t="s">
        <v>107</v>
      </c>
      <c r="E124" s="2">
        <v>1.51</v>
      </c>
      <c r="F124" s="34">
        <f t="shared" si="40"/>
        <v>1.9630000000000001</v>
      </c>
      <c r="G124" s="34">
        <f t="shared" si="41"/>
        <v>2.2770799999999998</v>
      </c>
      <c r="H124" s="33">
        <f t="shared" si="42"/>
        <v>2.2770799999999998</v>
      </c>
      <c r="I124" s="33">
        <f>H124*1.1</f>
        <v>2.504788</v>
      </c>
      <c r="J124" s="35">
        <f t="shared" si="43"/>
        <v>2</v>
      </c>
      <c r="K124" s="33">
        <f t="shared" si="44"/>
        <v>-0.27707999999999977</v>
      </c>
      <c r="L124" s="33">
        <f t="shared" si="45"/>
        <v>-0.27707999999999977</v>
      </c>
      <c r="M124" s="33" t="s">
        <v>149</v>
      </c>
      <c r="N124" s="33">
        <v>1</v>
      </c>
      <c r="O124" s="33">
        <f t="shared" si="46"/>
        <v>2.2770799999999998</v>
      </c>
      <c r="P124" s="33">
        <f t="shared" si="47"/>
        <v>2</v>
      </c>
      <c r="Q124" s="33">
        <f t="shared" si="48"/>
        <v>-0.27707999999999977</v>
      </c>
      <c r="R124" s="33">
        <f t="shared" si="49"/>
        <v>-0.27707999999999977</v>
      </c>
      <c r="S124" s="33" t="str">
        <f t="shared" si="50"/>
        <v>1 lbs</v>
      </c>
      <c r="T124" s="6">
        <f t="shared" si="51"/>
        <v>2</v>
      </c>
      <c r="U124" s="13"/>
      <c r="AT124" s="61">
        <v>8</v>
      </c>
      <c r="AV124" s="61">
        <v>3</v>
      </c>
      <c r="AW124" s="61">
        <v>10</v>
      </c>
      <c r="AX124" s="61">
        <v>14</v>
      </c>
      <c r="AY124" s="1" t="s">
        <v>204</v>
      </c>
      <c r="AZ124" s="61">
        <v>1</v>
      </c>
      <c r="BA124" s="61">
        <v>5</v>
      </c>
      <c r="BB124" s="61">
        <v>5</v>
      </c>
      <c r="BC124" s="1">
        <v>0</v>
      </c>
      <c r="BD124" s="61">
        <v>9</v>
      </c>
      <c r="BE124" s="1">
        <v>0</v>
      </c>
      <c r="BG124" s="13" t="s">
        <v>78</v>
      </c>
      <c r="BH124" s="61">
        <v>4</v>
      </c>
      <c r="BI124" s="61">
        <v>6</v>
      </c>
      <c r="BJ124" s="61">
        <v>3</v>
      </c>
      <c r="BM124" s="13"/>
      <c r="BN124" s="35"/>
      <c r="BO124" s="35"/>
      <c r="BP124" s="8">
        <f t="shared" si="52"/>
        <v>0</v>
      </c>
      <c r="BQ124" s="12"/>
    </row>
    <row r="125" spans="1:69" s="1" customFormat="1" ht="12" customHeight="1" x14ac:dyDescent="0.15">
      <c r="A125" s="17" t="s">
        <v>207</v>
      </c>
      <c r="B125" s="3" t="s">
        <v>75</v>
      </c>
      <c r="C125" s="1">
        <v>1</v>
      </c>
      <c r="D125" s="13" t="s">
        <v>107</v>
      </c>
      <c r="E125" s="2">
        <v>1.41</v>
      </c>
      <c r="F125" s="34">
        <f t="shared" si="40"/>
        <v>1.833</v>
      </c>
      <c r="G125" s="34">
        <f t="shared" si="41"/>
        <v>2.1262799999999999</v>
      </c>
      <c r="H125" s="33">
        <f t="shared" si="42"/>
        <v>2.1262799999999999</v>
      </c>
      <c r="I125" s="33">
        <f>H125*1.1</f>
        <v>2.338908</v>
      </c>
      <c r="J125" s="35">
        <f t="shared" si="43"/>
        <v>2</v>
      </c>
      <c r="K125" s="33">
        <f t="shared" si="44"/>
        <v>-0.12627999999999995</v>
      </c>
      <c r="L125" s="33">
        <f t="shared" si="45"/>
        <v>-0.12627999999999995</v>
      </c>
      <c r="M125" s="33" t="s">
        <v>112</v>
      </c>
      <c r="N125" s="33">
        <v>2</v>
      </c>
      <c r="O125" s="33">
        <f t="shared" si="46"/>
        <v>1.06314</v>
      </c>
      <c r="P125" s="33">
        <f t="shared" si="47"/>
        <v>1</v>
      </c>
      <c r="Q125" s="33">
        <f t="shared" si="48"/>
        <v>-6.3139999999999974E-2</v>
      </c>
      <c r="R125" s="33">
        <f t="shared" si="49"/>
        <v>-0.12627999999999995</v>
      </c>
      <c r="S125" s="33" t="str">
        <f t="shared" si="50"/>
        <v>1/2 lbs</v>
      </c>
      <c r="T125" s="6">
        <f t="shared" si="51"/>
        <v>1</v>
      </c>
      <c r="U125" s="13"/>
      <c r="V125" s="61">
        <v>38</v>
      </c>
      <c r="W125" s="61">
        <v>30</v>
      </c>
      <c r="X125" s="61">
        <v>26</v>
      </c>
      <c r="Y125" s="61">
        <v>30</v>
      </c>
      <c r="Z125" s="61">
        <v>40</v>
      </c>
      <c r="AA125" s="61">
        <v>18</v>
      </c>
      <c r="AB125" s="66">
        <v>27</v>
      </c>
      <c r="AC125" s="61">
        <v>18</v>
      </c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>
        <v>25</v>
      </c>
      <c r="AZ125" s="61">
        <v>18</v>
      </c>
      <c r="BA125" s="61">
        <v>11</v>
      </c>
      <c r="BB125" s="61">
        <v>12</v>
      </c>
      <c r="BC125" s="61">
        <v>13</v>
      </c>
      <c r="BD125" s="66" t="s">
        <v>78</v>
      </c>
      <c r="BE125" s="61">
        <v>15</v>
      </c>
      <c r="BF125" s="61"/>
      <c r="BG125" s="66" t="s">
        <v>78</v>
      </c>
      <c r="BH125" s="61">
        <v>18</v>
      </c>
      <c r="BI125" s="61">
        <v>10</v>
      </c>
      <c r="BJ125" s="61"/>
      <c r="BK125" s="61"/>
      <c r="BM125" s="13"/>
      <c r="BN125" s="35"/>
      <c r="BO125" s="35"/>
      <c r="BP125" s="8">
        <f t="shared" si="52"/>
        <v>0</v>
      </c>
      <c r="BQ125" s="12"/>
    </row>
    <row r="126" spans="1:69" s="1" customFormat="1" ht="12" customHeight="1" x14ac:dyDescent="0.15">
      <c r="A126" s="17" t="s">
        <v>208</v>
      </c>
      <c r="B126" s="3" t="s">
        <v>75</v>
      </c>
      <c r="C126" s="1">
        <v>1</v>
      </c>
      <c r="D126" s="13" t="s">
        <v>106</v>
      </c>
      <c r="E126" s="2">
        <v>2.12</v>
      </c>
      <c r="F126" s="34">
        <f t="shared" si="40"/>
        <v>2.7560000000000002</v>
      </c>
      <c r="G126" s="34">
        <f t="shared" si="41"/>
        <v>3.1969600000000002</v>
      </c>
      <c r="H126" s="33">
        <f t="shared" si="42"/>
        <v>3.1969600000000002</v>
      </c>
      <c r="I126" s="33">
        <f>H126*1.1</f>
        <v>3.5166560000000007</v>
      </c>
      <c r="J126" s="35">
        <f t="shared" si="43"/>
        <v>3</v>
      </c>
      <c r="K126" s="33">
        <f t="shared" si="44"/>
        <v>-0.19696000000000025</v>
      </c>
      <c r="L126" s="33">
        <f t="shared" si="45"/>
        <v>-0.19696000000000025</v>
      </c>
      <c r="M126" s="33" t="s">
        <v>106</v>
      </c>
      <c r="N126" s="33">
        <v>1</v>
      </c>
      <c r="O126" s="33">
        <f t="shared" si="46"/>
        <v>3.1969600000000002</v>
      </c>
      <c r="P126" s="33">
        <f t="shared" si="47"/>
        <v>3</v>
      </c>
      <c r="Q126" s="33">
        <f t="shared" si="48"/>
        <v>-0.19696000000000025</v>
      </c>
      <c r="R126" s="33">
        <f t="shared" si="49"/>
        <v>-0.19696000000000025</v>
      </c>
      <c r="S126" s="1" t="str">
        <f t="shared" si="50"/>
        <v>bunch</v>
      </c>
      <c r="T126" s="6">
        <f t="shared" si="51"/>
        <v>3</v>
      </c>
      <c r="U126" s="13"/>
      <c r="AL126" s="1">
        <v>12</v>
      </c>
      <c r="AM126" s="1">
        <v>35</v>
      </c>
      <c r="AN126" s="1">
        <v>32</v>
      </c>
      <c r="AO126" s="1">
        <v>26</v>
      </c>
      <c r="AP126" s="1">
        <v>35</v>
      </c>
      <c r="AQ126" s="1">
        <v>22</v>
      </c>
      <c r="AR126" s="1">
        <v>33</v>
      </c>
      <c r="AS126" s="1">
        <v>9</v>
      </c>
      <c r="AZ126" s="1">
        <v>15</v>
      </c>
      <c r="BA126" s="1">
        <v>21</v>
      </c>
      <c r="BB126" s="1">
        <v>16</v>
      </c>
      <c r="BC126" s="1">
        <v>7</v>
      </c>
      <c r="BD126" s="1">
        <v>17</v>
      </c>
      <c r="BE126" s="1">
        <v>10</v>
      </c>
      <c r="BF126" s="1">
        <v>10</v>
      </c>
      <c r="BL126" s="1">
        <v>20</v>
      </c>
      <c r="BM126" s="6">
        <v>20</v>
      </c>
      <c r="BN126" s="6"/>
      <c r="BO126" s="6"/>
      <c r="BP126" s="8">
        <f t="shared" si="52"/>
        <v>60</v>
      </c>
      <c r="BQ126" s="12"/>
    </row>
    <row r="127" spans="1:69" s="1" customFormat="1" ht="12" customHeight="1" x14ac:dyDescent="0.15">
      <c r="A127" s="17" t="s">
        <v>209</v>
      </c>
      <c r="B127" s="3" t="s">
        <v>75</v>
      </c>
      <c r="C127" s="1">
        <v>1</v>
      </c>
      <c r="D127" s="13" t="s">
        <v>106</v>
      </c>
      <c r="E127" s="2">
        <v>2.93</v>
      </c>
      <c r="F127" s="34">
        <f t="shared" si="40"/>
        <v>3.8090000000000002</v>
      </c>
      <c r="G127" s="34">
        <f t="shared" si="41"/>
        <v>4.4184399999999995</v>
      </c>
      <c r="H127" s="33">
        <f t="shared" si="42"/>
        <v>4.4184399999999995</v>
      </c>
      <c r="I127" s="33">
        <f>H127*1.1</f>
        <v>4.860284</v>
      </c>
      <c r="J127" s="35">
        <f t="shared" si="43"/>
        <v>4</v>
      </c>
      <c r="K127" s="33">
        <f t="shared" si="44"/>
        <v>-0.41843999999999948</v>
      </c>
      <c r="L127" s="33">
        <f t="shared" si="45"/>
        <v>-0.41843999999999948</v>
      </c>
      <c r="M127" s="33" t="s">
        <v>106</v>
      </c>
      <c r="N127" s="33">
        <v>1</v>
      </c>
      <c r="O127" s="33">
        <f t="shared" si="46"/>
        <v>4.4184399999999995</v>
      </c>
      <c r="P127" s="33">
        <f t="shared" si="47"/>
        <v>4</v>
      </c>
      <c r="Q127" s="33">
        <f t="shared" si="48"/>
        <v>-0.41843999999999948</v>
      </c>
      <c r="R127" s="33">
        <f t="shared" si="49"/>
        <v>-0.41843999999999948</v>
      </c>
      <c r="S127" s="1" t="str">
        <f t="shared" si="50"/>
        <v>bunch</v>
      </c>
      <c r="T127" s="6">
        <f t="shared" si="51"/>
        <v>4</v>
      </c>
      <c r="U127" s="13"/>
      <c r="AA127" s="1">
        <v>24</v>
      </c>
      <c r="AJ127" s="1">
        <v>11</v>
      </c>
      <c r="AK127" s="1">
        <v>34</v>
      </c>
      <c r="AL127" s="1">
        <v>17</v>
      </c>
      <c r="BM127" s="6"/>
      <c r="BN127" s="6"/>
      <c r="BO127" s="6"/>
      <c r="BP127" s="8">
        <f t="shared" si="52"/>
        <v>0</v>
      </c>
      <c r="BQ127" s="12"/>
    </row>
    <row r="128" spans="1:69" s="1" customFormat="1" ht="12" customHeight="1" x14ac:dyDescent="0.15">
      <c r="A128" s="17" t="s">
        <v>210</v>
      </c>
      <c r="B128" s="3" t="s">
        <v>75</v>
      </c>
      <c r="C128" s="1">
        <v>1</v>
      </c>
      <c r="D128" s="13" t="s">
        <v>106</v>
      </c>
      <c r="E128" s="2">
        <v>2.12</v>
      </c>
      <c r="F128" s="34">
        <f t="shared" si="40"/>
        <v>2.7560000000000002</v>
      </c>
      <c r="G128" s="34">
        <f t="shared" si="41"/>
        <v>3.1969600000000002</v>
      </c>
      <c r="H128" s="33">
        <f t="shared" si="42"/>
        <v>3.1969600000000002</v>
      </c>
      <c r="I128" s="33"/>
      <c r="J128" s="35">
        <f t="shared" si="43"/>
        <v>3</v>
      </c>
      <c r="K128" s="33">
        <f t="shared" si="44"/>
        <v>-0.19696000000000025</v>
      </c>
      <c r="L128" s="33">
        <f t="shared" si="45"/>
        <v>-0.19696000000000025</v>
      </c>
      <c r="M128" s="33" t="s">
        <v>106</v>
      </c>
      <c r="N128" s="33">
        <v>1</v>
      </c>
      <c r="O128" s="33">
        <f t="shared" si="46"/>
        <v>3.1969600000000002</v>
      </c>
      <c r="P128" s="33">
        <f t="shared" si="47"/>
        <v>3</v>
      </c>
      <c r="Q128" s="33">
        <f t="shared" si="48"/>
        <v>-0.19696000000000025</v>
      </c>
      <c r="R128" s="33">
        <f t="shared" si="49"/>
        <v>-0.19696000000000025</v>
      </c>
      <c r="S128" s="33" t="str">
        <f t="shared" si="50"/>
        <v>bunch</v>
      </c>
      <c r="T128" s="6">
        <f t="shared" si="51"/>
        <v>3</v>
      </c>
      <c r="BM128" s="35"/>
      <c r="BN128" s="35"/>
      <c r="BO128" s="35"/>
      <c r="BP128" s="8">
        <f t="shared" si="52"/>
        <v>0</v>
      </c>
      <c r="BQ128" s="12"/>
    </row>
    <row r="129" spans="1:69" s="1" customFormat="1" ht="12" customHeight="1" x14ac:dyDescent="0.15">
      <c r="A129" s="17" t="s">
        <v>211</v>
      </c>
      <c r="B129" s="3" t="s">
        <v>75</v>
      </c>
      <c r="C129" s="1">
        <v>1</v>
      </c>
      <c r="D129" s="13" t="s">
        <v>106</v>
      </c>
      <c r="E129" s="2">
        <v>2.12</v>
      </c>
      <c r="F129" s="34">
        <f t="shared" si="40"/>
        <v>2.7560000000000002</v>
      </c>
      <c r="G129" s="34">
        <f t="shared" si="41"/>
        <v>3.1969600000000002</v>
      </c>
      <c r="H129" s="33">
        <f t="shared" si="42"/>
        <v>3.1969600000000002</v>
      </c>
      <c r="I129" s="33">
        <f>H129*1.1</f>
        <v>3.5166560000000007</v>
      </c>
      <c r="J129" s="35">
        <f t="shared" si="43"/>
        <v>3</v>
      </c>
      <c r="K129" s="33">
        <f t="shared" si="44"/>
        <v>-0.19696000000000025</v>
      </c>
      <c r="L129" s="33">
        <f t="shared" si="45"/>
        <v>-0.19696000000000025</v>
      </c>
      <c r="M129" s="33" t="s">
        <v>106</v>
      </c>
      <c r="N129" s="33">
        <v>1</v>
      </c>
      <c r="O129" s="33">
        <f t="shared" si="46"/>
        <v>3.1969600000000002</v>
      </c>
      <c r="P129" s="33">
        <f t="shared" si="47"/>
        <v>3</v>
      </c>
      <c r="Q129" s="33">
        <f t="shared" si="48"/>
        <v>-0.19696000000000025</v>
      </c>
      <c r="R129" s="33">
        <f t="shared" si="49"/>
        <v>-0.19696000000000025</v>
      </c>
      <c r="S129" s="33" t="str">
        <f t="shared" si="50"/>
        <v>bunch</v>
      </c>
      <c r="T129" s="6">
        <f t="shared" si="51"/>
        <v>3</v>
      </c>
      <c r="AI129" s="1">
        <v>29</v>
      </c>
      <c r="AJ129" s="1">
        <v>17</v>
      </c>
      <c r="AR129" s="1">
        <v>22</v>
      </c>
      <c r="BM129" s="35"/>
      <c r="BN129" s="35"/>
      <c r="BO129" s="35"/>
      <c r="BP129" s="8">
        <f t="shared" si="52"/>
        <v>0</v>
      </c>
      <c r="BQ129" s="12"/>
    </row>
    <row r="130" spans="1:69" s="1" customFormat="1" ht="12" customHeight="1" x14ac:dyDescent="0.15">
      <c r="A130" s="17" t="s">
        <v>212</v>
      </c>
      <c r="B130" s="17" t="s">
        <v>75</v>
      </c>
      <c r="C130" s="1">
        <v>1</v>
      </c>
      <c r="D130" s="13" t="s">
        <v>106</v>
      </c>
      <c r="E130" s="2">
        <v>1.41</v>
      </c>
      <c r="F130" s="34">
        <f t="shared" si="40"/>
        <v>1.833</v>
      </c>
      <c r="G130" s="34">
        <f t="shared" si="41"/>
        <v>2.1262799999999999</v>
      </c>
      <c r="H130" s="33">
        <f t="shared" si="42"/>
        <v>2.1262799999999999</v>
      </c>
      <c r="I130" s="33">
        <f>H130*1.1</f>
        <v>2.338908</v>
      </c>
      <c r="J130" s="35">
        <f t="shared" si="43"/>
        <v>2</v>
      </c>
      <c r="K130" s="33">
        <f t="shared" si="44"/>
        <v>-0.12627999999999995</v>
      </c>
      <c r="L130" s="33">
        <f t="shared" si="45"/>
        <v>-0.12627999999999995</v>
      </c>
      <c r="M130" s="33" t="s">
        <v>106</v>
      </c>
      <c r="N130" s="33">
        <v>1</v>
      </c>
      <c r="O130" s="33">
        <f t="shared" si="46"/>
        <v>2.1262799999999999</v>
      </c>
      <c r="P130" s="33">
        <f t="shared" si="47"/>
        <v>2</v>
      </c>
      <c r="Q130" s="33">
        <f t="shared" si="48"/>
        <v>-0.12627999999999995</v>
      </c>
      <c r="R130" s="33">
        <f t="shared" si="49"/>
        <v>-0.12627999999999995</v>
      </c>
      <c r="S130" s="33" t="str">
        <f t="shared" si="50"/>
        <v>bunch</v>
      </c>
      <c r="T130" s="6">
        <f t="shared" si="51"/>
        <v>2</v>
      </c>
      <c r="AJ130" s="1">
        <v>2</v>
      </c>
      <c r="AK130" s="1">
        <v>0</v>
      </c>
      <c r="AL130" s="1">
        <v>1</v>
      </c>
      <c r="AM130" s="1">
        <v>1</v>
      </c>
      <c r="BM130" s="35"/>
      <c r="BN130" s="35"/>
      <c r="BO130" s="35"/>
      <c r="BP130" s="8">
        <f t="shared" si="52"/>
        <v>0</v>
      </c>
      <c r="BQ130" s="12"/>
    </row>
    <row r="131" spans="1:69" s="1" customFormat="1" ht="12" customHeight="1" x14ac:dyDescent="0.15">
      <c r="A131" s="17" t="s">
        <v>213</v>
      </c>
      <c r="B131" s="17" t="s">
        <v>75</v>
      </c>
      <c r="C131" s="1">
        <v>1</v>
      </c>
      <c r="D131" s="13" t="s">
        <v>106</v>
      </c>
      <c r="E131" s="2">
        <v>1.41</v>
      </c>
      <c r="F131" s="34">
        <f t="shared" si="40"/>
        <v>1.833</v>
      </c>
      <c r="G131" s="34">
        <f t="shared" si="41"/>
        <v>2.1262799999999999</v>
      </c>
      <c r="H131" s="33">
        <f t="shared" si="42"/>
        <v>2.1262799999999999</v>
      </c>
      <c r="I131" s="33">
        <f>H131*1.1</f>
        <v>2.338908</v>
      </c>
      <c r="J131" s="35">
        <f t="shared" si="43"/>
        <v>2</v>
      </c>
      <c r="K131" s="33">
        <f t="shared" si="44"/>
        <v>-0.12627999999999995</v>
      </c>
      <c r="L131" s="33">
        <f t="shared" si="45"/>
        <v>-0.12627999999999995</v>
      </c>
      <c r="M131" s="33" t="s">
        <v>106</v>
      </c>
      <c r="N131" s="33">
        <v>1</v>
      </c>
      <c r="O131" s="33">
        <f t="shared" si="46"/>
        <v>2.1262799999999999</v>
      </c>
      <c r="P131" s="33">
        <f t="shared" si="47"/>
        <v>2</v>
      </c>
      <c r="Q131" s="33">
        <f t="shared" si="48"/>
        <v>-0.12627999999999995</v>
      </c>
      <c r="R131" s="33">
        <f t="shared" si="49"/>
        <v>-0.12627999999999995</v>
      </c>
      <c r="S131" s="1" t="str">
        <f t="shared" si="50"/>
        <v>bunch</v>
      </c>
      <c r="T131" s="6">
        <f t="shared" si="51"/>
        <v>2</v>
      </c>
      <c r="U131" s="13"/>
      <c r="AL131" s="1">
        <v>8</v>
      </c>
      <c r="AM131" s="1">
        <v>6</v>
      </c>
      <c r="AN131" s="13">
        <v>8</v>
      </c>
      <c r="AO131" s="1">
        <v>4</v>
      </c>
      <c r="AP131" s="1">
        <v>10</v>
      </c>
      <c r="AQ131" s="1">
        <v>8</v>
      </c>
      <c r="AR131" s="1" t="s">
        <v>78</v>
      </c>
      <c r="AS131" s="1">
        <v>6</v>
      </c>
      <c r="AT131" s="1">
        <v>7</v>
      </c>
      <c r="AV131" s="1">
        <v>5</v>
      </c>
      <c r="AW131" s="1">
        <v>5</v>
      </c>
      <c r="AX131" s="6">
        <v>5</v>
      </c>
      <c r="AY131" s="1">
        <v>6</v>
      </c>
      <c r="AZ131" s="1">
        <v>4</v>
      </c>
      <c r="BA131" s="1">
        <v>8</v>
      </c>
      <c r="BB131" s="1">
        <v>4</v>
      </c>
      <c r="BC131" s="1">
        <v>8</v>
      </c>
      <c r="BD131" s="1">
        <v>7</v>
      </c>
      <c r="BE131" s="1">
        <v>3</v>
      </c>
      <c r="BM131" s="6"/>
      <c r="BN131" s="6"/>
      <c r="BO131" s="6"/>
      <c r="BP131" s="8">
        <f t="shared" si="52"/>
        <v>0</v>
      </c>
      <c r="BQ131" s="12"/>
    </row>
    <row r="132" spans="1:69" s="1" customFormat="1" ht="12" customHeight="1" x14ac:dyDescent="0.15">
      <c r="A132" s="17" t="s">
        <v>214</v>
      </c>
      <c r="B132" s="17" t="s">
        <v>75</v>
      </c>
      <c r="C132" s="1">
        <v>1</v>
      </c>
      <c r="D132" s="13" t="s">
        <v>106</v>
      </c>
      <c r="E132" s="2">
        <v>2.2599999999999998</v>
      </c>
      <c r="F132" s="34">
        <f t="shared" si="40"/>
        <v>2.9379999999999997</v>
      </c>
      <c r="G132" s="34">
        <f t="shared" si="41"/>
        <v>3.4080799999999996</v>
      </c>
      <c r="H132" s="33">
        <f t="shared" si="42"/>
        <v>3.4080799999999996</v>
      </c>
      <c r="I132" s="33"/>
      <c r="J132" s="35">
        <f t="shared" si="43"/>
        <v>3</v>
      </c>
      <c r="K132" s="33">
        <f t="shared" si="44"/>
        <v>-0.40807999999999955</v>
      </c>
      <c r="L132" s="33">
        <f t="shared" si="45"/>
        <v>-0.40807999999999955</v>
      </c>
      <c r="M132" s="33" t="s">
        <v>106</v>
      </c>
      <c r="N132" s="33">
        <v>1</v>
      </c>
      <c r="O132" s="33">
        <f t="shared" si="46"/>
        <v>3.4080799999999996</v>
      </c>
      <c r="P132" s="33">
        <f t="shared" si="47"/>
        <v>3</v>
      </c>
      <c r="Q132" s="33">
        <f t="shared" si="48"/>
        <v>-0.40807999999999955</v>
      </c>
      <c r="R132" s="33">
        <f t="shared" si="49"/>
        <v>-0.40807999999999955</v>
      </c>
      <c r="S132" s="1" t="str">
        <f t="shared" si="50"/>
        <v>bunch</v>
      </c>
      <c r="T132" s="6">
        <f t="shared" si="51"/>
        <v>3</v>
      </c>
      <c r="U132" s="13"/>
      <c r="BM132" s="6"/>
      <c r="BN132" s="6"/>
      <c r="BO132" s="6"/>
      <c r="BP132" s="8">
        <f t="shared" si="52"/>
        <v>0</v>
      </c>
      <c r="BQ132" s="12"/>
    </row>
    <row r="133" spans="1:69" s="1" customFormat="1" ht="12" customHeight="1" x14ac:dyDescent="0.15">
      <c r="A133" s="17" t="s">
        <v>215</v>
      </c>
      <c r="B133" s="17" t="s">
        <v>75</v>
      </c>
      <c r="C133" s="1">
        <v>1</v>
      </c>
      <c r="D133" s="13" t="s">
        <v>107</v>
      </c>
      <c r="E133" s="2">
        <v>1.51</v>
      </c>
      <c r="F133" s="34">
        <f t="shared" si="40"/>
        <v>1.9630000000000001</v>
      </c>
      <c r="G133" s="34">
        <f t="shared" si="41"/>
        <v>2.2770799999999998</v>
      </c>
      <c r="H133" s="33">
        <f t="shared" si="42"/>
        <v>2.2770799999999998</v>
      </c>
      <c r="I133" s="33"/>
      <c r="J133" s="35">
        <f t="shared" si="43"/>
        <v>2</v>
      </c>
      <c r="K133" s="33">
        <f t="shared" si="44"/>
        <v>-0.27707999999999977</v>
      </c>
      <c r="L133" s="33">
        <f t="shared" si="45"/>
        <v>-0.27707999999999977</v>
      </c>
      <c r="M133" s="33" t="s">
        <v>112</v>
      </c>
      <c r="N133" s="33">
        <v>2</v>
      </c>
      <c r="O133" s="33">
        <f t="shared" si="46"/>
        <v>1.1385399999999999</v>
      </c>
      <c r="P133" s="33">
        <f t="shared" si="47"/>
        <v>1</v>
      </c>
      <c r="Q133" s="33">
        <f t="shared" si="48"/>
        <v>-0.13853999999999989</v>
      </c>
      <c r="R133" s="33">
        <f t="shared" si="49"/>
        <v>-0.27707999999999977</v>
      </c>
      <c r="S133" s="1" t="str">
        <f t="shared" si="50"/>
        <v>1/2 lbs</v>
      </c>
      <c r="T133" s="6">
        <f t="shared" si="51"/>
        <v>1</v>
      </c>
      <c r="U133" s="13"/>
      <c r="BM133" s="6"/>
      <c r="BN133" s="6"/>
      <c r="BO133" s="6"/>
      <c r="BP133" s="8">
        <f t="shared" si="52"/>
        <v>0</v>
      </c>
      <c r="BQ133" s="12"/>
    </row>
    <row r="134" spans="1:69" s="1" customFormat="1" ht="12" customHeight="1" x14ac:dyDescent="0.15">
      <c r="A134" s="17" t="s">
        <v>216</v>
      </c>
      <c r="B134" s="3" t="s">
        <v>75</v>
      </c>
      <c r="C134" s="1">
        <v>1</v>
      </c>
      <c r="D134" s="13" t="s">
        <v>217</v>
      </c>
      <c r="E134" s="2">
        <v>3.02</v>
      </c>
      <c r="F134" s="34">
        <f t="shared" si="40"/>
        <v>3.9260000000000002</v>
      </c>
      <c r="G134" s="34">
        <f t="shared" si="41"/>
        <v>4.5541599999999995</v>
      </c>
      <c r="H134" s="33">
        <f t="shared" si="42"/>
        <v>4.5541599999999995</v>
      </c>
      <c r="I134" s="33"/>
      <c r="J134" s="35">
        <f t="shared" si="43"/>
        <v>5</v>
      </c>
      <c r="K134" s="33">
        <f t="shared" si="44"/>
        <v>0.44584000000000046</v>
      </c>
      <c r="L134" s="33">
        <f t="shared" si="45"/>
        <v>0.44584000000000046</v>
      </c>
      <c r="M134" s="33" t="s">
        <v>106</v>
      </c>
      <c r="N134" s="33">
        <v>1</v>
      </c>
      <c r="O134" s="33">
        <f t="shared" si="46"/>
        <v>4.5541599999999995</v>
      </c>
      <c r="P134" s="33">
        <f t="shared" si="47"/>
        <v>5</v>
      </c>
      <c r="Q134" s="33">
        <f t="shared" si="48"/>
        <v>0.44584000000000046</v>
      </c>
      <c r="R134" s="33">
        <f t="shared" si="49"/>
        <v>0.44584000000000046</v>
      </c>
      <c r="S134" s="33" t="str">
        <f t="shared" si="50"/>
        <v>bunch</v>
      </c>
      <c r="T134" s="6">
        <f t="shared" si="51"/>
        <v>5</v>
      </c>
      <c r="BM134" s="35"/>
      <c r="BN134" s="35"/>
      <c r="BO134" s="35"/>
      <c r="BP134" s="8">
        <f t="shared" si="52"/>
        <v>0</v>
      </c>
      <c r="BQ134" s="12"/>
    </row>
    <row r="135" spans="1:69" s="1" customFormat="1" ht="12" customHeight="1" x14ac:dyDescent="0.15">
      <c r="A135" s="3" t="s">
        <v>218</v>
      </c>
      <c r="B135" s="3" t="s">
        <v>75</v>
      </c>
      <c r="C135" s="1">
        <v>1</v>
      </c>
      <c r="D135" s="13" t="s">
        <v>107</v>
      </c>
      <c r="E135" s="2">
        <v>2.82</v>
      </c>
      <c r="F135" s="34">
        <f t="shared" si="40"/>
        <v>3.6659999999999999</v>
      </c>
      <c r="G135" s="34">
        <f t="shared" si="41"/>
        <v>4.2525599999999999</v>
      </c>
      <c r="H135" s="33">
        <f t="shared" si="42"/>
        <v>4.2525599999999999</v>
      </c>
      <c r="I135" s="33">
        <f>H135*1.1</f>
        <v>4.677816</v>
      </c>
      <c r="J135" s="35">
        <f t="shared" si="43"/>
        <v>4</v>
      </c>
      <c r="K135" s="33">
        <f t="shared" si="44"/>
        <v>-0.2525599999999999</v>
      </c>
      <c r="L135" s="33">
        <f t="shared" si="45"/>
        <v>-0.2525599999999999</v>
      </c>
      <c r="M135" s="33" t="s">
        <v>110</v>
      </c>
      <c r="N135" s="33">
        <v>4</v>
      </c>
      <c r="O135" s="33">
        <f t="shared" si="46"/>
        <v>1.06314</v>
      </c>
      <c r="P135" s="33">
        <f t="shared" si="47"/>
        <v>1</v>
      </c>
      <c r="Q135" s="33">
        <f t="shared" si="48"/>
        <v>-6.3139999999999974E-2</v>
      </c>
      <c r="R135" s="33">
        <f t="shared" si="49"/>
        <v>-0.2525599999999999</v>
      </c>
      <c r="S135" s="33" t="str">
        <f t="shared" si="50"/>
        <v>1/4 lbs</v>
      </c>
      <c r="T135" s="6">
        <f t="shared" si="51"/>
        <v>1</v>
      </c>
      <c r="U135" s="13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>
        <v>4</v>
      </c>
      <c r="BF135" s="61">
        <v>10</v>
      </c>
      <c r="BG135" s="66" t="s">
        <v>78</v>
      </c>
      <c r="BH135" s="61">
        <v>12</v>
      </c>
      <c r="BI135" s="61">
        <v>5</v>
      </c>
      <c r="BJ135" s="61">
        <v>7</v>
      </c>
      <c r="BK135" s="61">
        <v>27</v>
      </c>
      <c r="BM135" s="13"/>
      <c r="BN135" s="35"/>
      <c r="BO135" s="35"/>
      <c r="BP135" s="8">
        <f t="shared" si="52"/>
        <v>0</v>
      </c>
      <c r="BQ135" s="12"/>
    </row>
    <row r="136" spans="1:69" s="1" customFormat="1" ht="12" customHeight="1" x14ac:dyDescent="0.15">
      <c r="A136" s="3" t="s">
        <v>219</v>
      </c>
      <c r="B136" s="3" t="s">
        <v>75</v>
      </c>
      <c r="C136" s="1">
        <v>1</v>
      </c>
      <c r="D136" s="13" t="s">
        <v>107</v>
      </c>
      <c r="E136" s="2">
        <v>11.19</v>
      </c>
      <c r="F136" s="34">
        <f t="shared" si="40"/>
        <v>14.547000000000001</v>
      </c>
      <c r="G136" s="34">
        <f t="shared" si="41"/>
        <v>16.87452</v>
      </c>
      <c r="H136" s="33">
        <f t="shared" si="42"/>
        <v>16.87452</v>
      </c>
      <c r="I136" s="33">
        <f>H136*1.1</f>
        <v>18.561972000000001</v>
      </c>
      <c r="J136" s="35">
        <f t="shared" si="43"/>
        <v>17</v>
      </c>
      <c r="K136" s="33">
        <f t="shared" si="44"/>
        <v>0.12547999999999959</v>
      </c>
      <c r="L136" s="33">
        <f t="shared" si="45"/>
        <v>0.12547999999999959</v>
      </c>
      <c r="M136" s="33" t="s">
        <v>110</v>
      </c>
      <c r="N136" s="33">
        <v>4</v>
      </c>
      <c r="O136" s="33">
        <f t="shared" si="46"/>
        <v>4.2186300000000001</v>
      </c>
      <c r="P136" s="33">
        <f t="shared" si="47"/>
        <v>4</v>
      </c>
      <c r="Q136" s="33">
        <f t="shared" si="48"/>
        <v>-0.2186300000000001</v>
      </c>
      <c r="R136" s="33">
        <f t="shared" si="49"/>
        <v>-0.87452000000000041</v>
      </c>
      <c r="S136" s="33" t="str">
        <f t="shared" si="50"/>
        <v>1/4 lbs</v>
      </c>
      <c r="T136" s="6">
        <f t="shared" si="51"/>
        <v>4</v>
      </c>
      <c r="V136" s="13"/>
      <c r="Z136" s="64">
        <v>2.25</v>
      </c>
      <c r="AA136" s="1" t="s">
        <v>220</v>
      </c>
      <c r="AB136" s="1" t="s">
        <v>221</v>
      </c>
      <c r="AC136" s="1" t="s">
        <v>221</v>
      </c>
      <c r="AD136" s="1">
        <v>1</v>
      </c>
      <c r="AE136" s="1">
        <v>1</v>
      </c>
      <c r="AF136" s="1">
        <v>2</v>
      </c>
      <c r="BM136" s="13"/>
      <c r="BN136" s="35"/>
      <c r="BO136" s="35"/>
      <c r="BP136" s="8">
        <f t="shared" si="52"/>
        <v>0</v>
      </c>
      <c r="BQ136" s="12"/>
    </row>
    <row r="137" spans="1:69" s="1" customFormat="1" ht="12" customHeight="1" x14ac:dyDescent="0.15">
      <c r="A137" s="17" t="s">
        <v>222</v>
      </c>
      <c r="B137" s="3" t="s">
        <v>75</v>
      </c>
      <c r="C137" s="1">
        <v>1</v>
      </c>
      <c r="D137" s="13" t="s">
        <v>107</v>
      </c>
      <c r="E137" s="2">
        <v>6.03</v>
      </c>
      <c r="F137" s="34">
        <f t="shared" ref="F137:F168" si="54">E137*1.3</f>
        <v>7.8390000000000004</v>
      </c>
      <c r="G137" s="34">
        <f t="shared" ref="G137:G168" si="55">F137*$C$28</f>
        <v>9.0932399999999998</v>
      </c>
      <c r="H137" s="33">
        <f t="shared" ref="H137:H168" si="56">G137/C137</f>
        <v>9.0932399999999998</v>
      </c>
      <c r="I137" s="33">
        <f>H137*1.1</f>
        <v>10.002564000000001</v>
      </c>
      <c r="J137" s="35">
        <f t="shared" ref="J137:J168" si="57">ROUND(H137,0)</f>
        <v>9</v>
      </c>
      <c r="K137" s="33">
        <f t="shared" ref="K137:K168" si="58">J137-H137</f>
        <v>-9.3239999999999768E-2</v>
      </c>
      <c r="L137" s="33">
        <f t="shared" ref="L137:L168" si="59">K137*C137</f>
        <v>-9.3239999999999768E-2</v>
      </c>
      <c r="M137" s="33" t="s">
        <v>108</v>
      </c>
      <c r="N137" s="33">
        <v>4</v>
      </c>
      <c r="O137" s="33">
        <f t="shared" ref="O137:O168" si="60">G137/N137</f>
        <v>2.2733099999999999</v>
      </c>
      <c r="P137" s="33">
        <f t="shared" ref="P137:P168" si="61">ROUND(O137,0)</f>
        <v>2</v>
      </c>
      <c r="Q137" s="33">
        <f t="shared" ref="Q137:Q168" si="62">P137-O137</f>
        <v>-0.27330999999999994</v>
      </c>
      <c r="R137" s="33">
        <f t="shared" ref="R137:R168" si="63">Q137*N137</f>
        <v>-1.0932399999999998</v>
      </c>
      <c r="S137" s="1" t="str">
        <f t="shared" ref="S137:S168" si="64">M137</f>
        <v>4 oz</v>
      </c>
      <c r="T137" s="6">
        <f t="shared" ref="T137:T168" si="65">P137</f>
        <v>2</v>
      </c>
      <c r="U137" s="13"/>
      <c r="AK137" s="13"/>
      <c r="AN137" s="61">
        <v>6</v>
      </c>
      <c r="AO137" s="61">
        <v>9</v>
      </c>
      <c r="AP137" s="61">
        <v>3</v>
      </c>
      <c r="BM137" s="6"/>
      <c r="BN137" s="6"/>
      <c r="BO137" s="6"/>
      <c r="BP137" s="8">
        <f t="shared" ref="BP137:BP168" si="66">BL137*N137*P137</f>
        <v>0</v>
      </c>
      <c r="BQ137" s="12"/>
    </row>
    <row r="138" spans="1:69" s="1" customFormat="1" ht="12" customHeight="1" x14ac:dyDescent="0.15">
      <c r="A138" s="17" t="s">
        <v>223</v>
      </c>
      <c r="B138" s="3" t="s">
        <v>75</v>
      </c>
      <c r="C138" s="1">
        <v>1</v>
      </c>
      <c r="D138" s="13" t="s">
        <v>107</v>
      </c>
      <c r="E138" s="2">
        <v>2.82</v>
      </c>
      <c r="F138" s="34">
        <f t="shared" si="54"/>
        <v>3.6659999999999999</v>
      </c>
      <c r="G138" s="34">
        <f t="shared" si="55"/>
        <v>4.2525599999999999</v>
      </c>
      <c r="H138" s="33">
        <f t="shared" si="56"/>
        <v>4.2525599999999999</v>
      </c>
      <c r="I138" s="33"/>
      <c r="J138" s="35">
        <f t="shared" si="57"/>
        <v>4</v>
      </c>
      <c r="K138" s="33">
        <f t="shared" si="58"/>
        <v>-0.2525599999999999</v>
      </c>
      <c r="L138" s="33">
        <f t="shared" si="59"/>
        <v>-0.2525599999999999</v>
      </c>
      <c r="M138" s="33" t="s">
        <v>110</v>
      </c>
      <c r="N138" s="33">
        <v>4</v>
      </c>
      <c r="O138" s="33">
        <f t="shared" si="60"/>
        <v>1.06314</v>
      </c>
      <c r="P138" s="33">
        <f t="shared" si="61"/>
        <v>1</v>
      </c>
      <c r="Q138" s="33">
        <f t="shared" si="62"/>
        <v>-6.3139999999999974E-2</v>
      </c>
      <c r="R138" s="33">
        <f t="shared" si="63"/>
        <v>-0.2525599999999999</v>
      </c>
      <c r="S138" s="33" t="str">
        <f t="shared" si="64"/>
        <v>1/4 lbs</v>
      </c>
      <c r="T138" s="6">
        <f t="shared" si="65"/>
        <v>1</v>
      </c>
      <c r="AL138" s="63"/>
      <c r="AM138" s="63"/>
      <c r="AN138" s="63"/>
      <c r="AO138" s="63"/>
      <c r="AP138" s="63"/>
      <c r="BM138" s="35"/>
      <c r="BN138" s="35"/>
      <c r="BO138" s="35"/>
      <c r="BP138" s="8">
        <f t="shared" si="66"/>
        <v>0</v>
      </c>
      <c r="BQ138" s="12"/>
    </row>
    <row r="139" spans="1:69" s="1" customFormat="1" ht="12" customHeight="1" x14ac:dyDescent="0.15">
      <c r="A139" s="17" t="s">
        <v>224</v>
      </c>
      <c r="B139" s="17" t="s">
        <v>75</v>
      </c>
      <c r="C139" s="1">
        <v>1</v>
      </c>
      <c r="D139" s="13" t="s">
        <v>107</v>
      </c>
      <c r="E139" s="2">
        <v>2.65</v>
      </c>
      <c r="F139" s="34">
        <f t="shared" si="54"/>
        <v>3.4449999999999998</v>
      </c>
      <c r="G139" s="34">
        <f t="shared" si="55"/>
        <v>3.9961999999999995</v>
      </c>
      <c r="H139" s="33">
        <f t="shared" si="56"/>
        <v>3.9961999999999995</v>
      </c>
      <c r="I139" s="33">
        <f t="shared" ref="I139:I144" si="67">H139*1.1</f>
        <v>4.3958199999999996</v>
      </c>
      <c r="J139" s="35">
        <f t="shared" si="57"/>
        <v>4</v>
      </c>
      <c r="K139" s="33">
        <f t="shared" si="58"/>
        <v>3.8000000000004697E-3</v>
      </c>
      <c r="L139" s="33">
        <f t="shared" si="59"/>
        <v>3.8000000000004697E-3</v>
      </c>
      <c r="M139" s="33" t="s">
        <v>110</v>
      </c>
      <c r="N139" s="33">
        <v>4</v>
      </c>
      <c r="O139" s="33">
        <f t="shared" si="60"/>
        <v>0.99904999999999988</v>
      </c>
      <c r="P139" s="33">
        <f t="shared" si="61"/>
        <v>1</v>
      </c>
      <c r="Q139" s="33">
        <f t="shared" si="62"/>
        <v>9.5000000000011742E-4</v>
      </c>
      <c r="R139" s="33">
        <f t="shared" si="63"/>
        <v>3.8000000000004697E-3</v>
      </c>
      <c r="S139" s="1" t="str">
        <f t="shared" si="64"/>
        <v>1/4 lbs</v>
      </c>
      <c r="T139" s="6">
        <f t="shared" si="65"/>
        <v>1</v>
      </c>
      <c r="U139" s="13"/>
      <c r="AN139" s="13"/>
      <c r="AS139" s="61">
        <v>1</v>
      </c>
      <c r="AT139" s="61">
        <v>2</v>
      </c>
      <c r="AV139" s="61">
        <v>4</v>
      </c>
      <c r="AW139" s="61">
        <v>3</v>
      </c>
      <c r="AX139" s="61">
        <v>5</v>
      </c>
      <c r="AY139" s="61">
        <v>4</v>
      </c>
      <c r="AZ139" s="61">
        <v>3</v>
      </c>
      <c r="BA139" s="61">
        <v>1</v>
      </c>
      <c r="BB139" s="61">
        <v>1</v>
      </c>
      <c r="BC139" s="61"/>
      <c r="BD139" s="61"/>
      <c r="BE139" s="61"/>
      <c r="BF139" s="61"/>
      <c r="BG139" s="61"/>
      <c r="BH139" s="61"/>
      <c r="BI139" s="61"/>
      <c r="BJ139" s="61"/>
      <c r="BK139" s="61"/>
      <c r="BM139" s="6"/>
      <c r="BN139" s="6"/>
      <c r="BO139" s="6"/>
      <c r="BP139" s="8">
        <f t="shared" si="66"/>
        <v>0</v>
      </c>
      <c r="BQ139" s="12"/>
    </row>
    <row r="140" spans="1:69" s="1" customFormat="1" ht="12" customHeight="1" x14ac:dyDescent="0.15">
      <c r="A140" s="17" t="s">
        <v>225</v>
      </c>
      <c r="B140" s="3" t="s">
        <v>75</v>
      </c>
      <c r="C140" s="1">
        <v>1</v>
      </c>
      <c r="D140" s="13" t="s">
        <v>107</v>
      </c>
      <c r="E140" s="2">
        <v>2.82</v>
      </c>
      <c r="F140" s="34">
        <f t="shared" si="54"/>
        <v>3.6659999999999999</v>
      </c>
      <c r="G140" s="34">
        <f t="shared" si="55"/>
        <v>4.2525599999999999</v>
      </c>
      <c r="H140" s="33">
        <f t="shared" si="56"/>
        <v>4.2525599999999999</v>
      </c>
      <c r="I140" s="33">
        <f t="shared" si="67"/>
        <v>4.677816</v>
      </c>
      <c r="J140" s="35">
        <f t="shared" si="57"/>
        <v>4</v>
      </c>
      <c r="K140" s="33">
        <f t="shared" si="58"/>
        <v>-0.2525599999999999</v>
      </c>
      <c r="L140" s="33">
        <f t="shared" si="59"/>
        <v>-0.2525599999999999</v>
      </c>
      <c r="M140" s="33" t="s">
        <v>110</v>
      </c>
      <c r="N140" s="33">
        <v>4</v>
      </c>
      <c r="O140" s="33">
        <f t="shared" si="60"/>
        <v>1.06314</v>
      </c>
      <c r="P140" s="33">
        <f t="shared" si="61"/>
        <v>1</v>
      </c>
      <c r="Q140" s="33">
        <f t="shared" si="62"/>
        <v>-6.3139999999999974E-2</v>
      </c>
      <c r="R140" s="33">
        <f t="shared" si="63"/>
        <v>-0.2525599999999999</v>
      </c>
      <c r="S140" s="33" t="str">
        <f t="shared" si="64"/>
        <v>1/4 lbs</v>
      </c>
      <c r="T140" s="6">
        <f t="shared" si="65"/>
        <v>1</v>
      </c>
      <c r="AL140" s="63"/>
      <c r="AM140" s="63"/>
      <c r="AN140" s="63"/>
      <c r="AO140" s="63">
        <v>1</v>
      </c>
      <c r="AP140" s="63">
        <v>15</v>
      </c>
      <c r="AQ140" s="63">
        <v>10</v>
      </c>
      <c r="AR140" s="63">
        <v>10</v>
      </c>
      <c r="AS140" s="61">
        <v>13</v>
      </c>
      <c r="AT140" s="61">
        <v>17</v>
      </c>
      <c r="AU140" s="61">
        <v>10</v>
      </c>
      <c r="AV140" s="61">
        <v>22</v>
      </c>
      <c r="AW140" s="61">
        <v>17</v>
      </c>
      <c r="AX140" s="61">
        <v>17</v>
      </c>
      <c r="AY140" s="61">
        <v>18</v>
      </c>
      <c r="AZ140" s="61">
        <v>14</v>
      </c>
      <c r="BA140" s="63">
        <v>15</v>
      </c>
      <c r="BM140" s="35"/>
      <c r="BN140" s="35"/>
      <c r="BO140" s="35"/>
      <c r="BP140" s="8">
        <f t="shared" si="66"/>
        <v>0</v>
      </c>
      <c r="BQ140" s="12"/>
    </row>
    <row r="141" spans="1:69" s="1" customFormat="1" ht="12" customHeight="1" x14ac:dyDescent="0.15">
      <c r="A141" s="17" t="s">
        <v>226</v>
      </c>
      <c r="B141" s="17" t="s">
        <v>75</v>
      </c>
      <c r="C141" s="1">
        <v>1</v>
      </c>
      <c r="D141" s="13" t="s">
        <v>107</v>
      </c>
      <c r="E141" s="2">
        <v>1.98</v>
      </c>
      <c r="F141" s="34">
        <f t="shared" si="54"/>
        <v>2.5739999999999998</v>
      </c>
      <c r="G141" s="34">
        <f t="shared" si="55"/>
        <v>2.9858399999999996</v>
      </c>
      <c r="H141" s="33">
        <f t="shared" si="56"/>
        <v>2.9858399999999996</v>
      </c>
      <c r="I141" s="33">
        <f t="shared" si="67"/>
        <v>3.284424</v>
      </c>
      <c r="J141" s="35">
        <f t="shared" si="57"/>
        <v>3</v>
      </c>
      <c r="K141" s="33">
        <f t="shared" si="58"/>
        <v>1.4160000000000394E-2</v>
      </c>
      <c r="L141" s="33">
        <f t="shared" si="59"/>
        <v>1.4160000000000394E-2</v>
      </c>
      <c r="M141" s="33" t="s">
        <v>149</v>
      </c>
      <c r="N141" s="33">
        <v>1</v>
      </c>
      <c r="O141" s="33">
        <f t="shared" si="60"/>
        <v>2.9858399999999996</v>
      </c>
      <c r="P141" s="33">
        <f t="shared" si="61"/>
        <v>3</v>
      </c>
      <c r="Q141" s="33">
        <f t="shared" si="62"/>
        <v>1.4160000000000394E-2</v>
      </c>
      <c r="R141" s="33">
        <f t="shared" si="63"/>
        <v>1.4160000000000394E-2</v>
      </c>
      <c r="S141" s="1" t="str">
        <f t="shared" si="64"/>
        <v>1 lbs</v>
      </c>
      <c r="T141" s="6">
        <f t="shared" si="65"/>
        <v>3</v>
      </c>
      <c r="U141" s="13"/>
      <c r="AN141" s="13"/>
      <c r="AX141" s="6"/>
      <c r="BD141" s="61">
        <v>26</v>
      </c>
      <c r="BE141" s="61">
        <v>28</v>
      </c>
      <c r="BF141" s="1">
        <v>39</v>
      </c>
      <c r="BG141" s="13" t="s">
        <v>78</v>
      </c>
      <c r="BH141" s="61">
        <v>25</v>
      </c>
      <c r="BI141" s="61">
        <v>27</v>
      </c>
      <c r="BJ141" s="61">
        <v>54</v>
      </c>
      <c r="BK141" s="61">
        <v>35</v>
      </c>
      <c r="BM141" s="6"/>
      <c r="BN141" s="6"/>
      <c r="BO141" s="6"/>
      <c r="BP141" s="8">
        <f t="shared" si="66"/>
        <v>0</v>
      </c>
      <c r="BQ141" s="12"/>
    </row>
    <row r="142" spans="1:69" s="1" customFormat="1" ht="12" customHeight="1" x14ac:dyDescent="0.15">
      <c r="A142" s="17" t="s">
        <v>227</v>
      </c>
      <c r="B142" s="17" t="s">
        <v>75</v>
      </c>
      <c r="C142" s="1">
        <v>1</v>
      </c>
      <c r="D142" s="13" t="s">
        <v>107</v>
      </c>
      <c r="E142" s="2">
        <v>1.98</v>
      </c>
      <c r="F142" s="34">
        <f t="shared" si="54"/>
        <v>2.5739999999999998</v>
      </c>
      <c r="G142" s="34">
        <f t="shared" si="55"/>
        <v>2.9858399999999996</v>
      </c>
      <c r="H142" s="33">
        <f t="shared" si="56"/>
        <v>2.9858399999999996</v>
      </c>
      <c r="I142" s="33">
        <f t="shared" si="67"/>
        <v>3.284424</v>
      </c>
      <c r="J142" s="35">
        <f t="shared" si="57"/>
        <v>3</v>
      </c>
      <c r="K142" s="33">
        <f t="shared" si="58"/>
        <v>1.4160000000000394E-2</v>
      </c>
      <c r="L142" s="33">
        <f t="shared" si="59"/>
        <v>1.4160000000000394E-2</v>
      </c>
      <c r="M142" s="33" t="s">
        <v>149</v>
      </c>
      <c r="N142" s="33">
        <v>1</v>
      </c>
      <c r="O142" s="33">
        <f t="shared" si="60"/>
        <v>2.9858399999999996</v>
      </c>
      <c r="P142" s="33">
        <f t="shared" si="61"/>
        <v>3</v>
      </c>
      <c r="Q142" s="33">
        <f t="shared" si="62"/>
        <v>1.4160000000000394E-2</v>
      </c>
      <c r="R142" s="33">
        <f t="shared" si="63"/>
        <v>1.4160000000000394E-2</v>
      </c>
      <c r="S142" s="33" t="str">
        <f t="shared" si="64"/>
        <v>1 lbs</v>
      </c>
      <c r="T142" s="6">
        <f t="shared" si="65"/>
        <v>3</v>
      </c>
      <c r="U142" s="13"/>
      <c r="AL142" s="63"/>
      <c r="AM142" s="63"/>
      <c r="AN142" s="63"/>
      <c r="AO142" s="63"/>
      <c r="AP142" s="63"/>
      <c r="AQ142" s="63"/>
      <c r="AR142" s="63"/>
      <c r="AS142" s="61"/>
      <c r="AT142" s="61"/>
      <c r="AU142" s="61"/>
      <c r="AV142" s="61"/>
      <c r="AW142" s="61"/>
      <c r="AX142" s="13"/>
      <c r="AY142" s="61"/>
      <c r="AZ142" s="61"/>
      <c r="BA142" s="63">
        <v>30</v>
      </c>
      <c r="BB142" s="63">
        <v>22</v>
      </c>
      <c r="BC142" s="63">
        <v>37</v>
      </c>
      <c r="BD142" s="63">
        <v>9</v>
      </c>
      <c r="BE142" s="61">
        <v>15</v>
      </c>
      <c r="BF142" s="1">
        <v>25</v>
      </c>
      <c r="BG142" s="13" t="s">
        <v>78</v>
      </c>
      <c r="BH142" s="61">
        <v>9</v>
      </c>
      <c r="BI142" s="61">
        <v>21</v>
      </c>
      <c r="BJ142" s="61">
        <v>17</v>
      </c>
      <c r="BK142" s="61">
        <v>18</v>
      </c>
      <c r="BM142" s="35"/>
      <c r="BN142" s="35"/>
      <c r="BO142" s="35"/>
      <c r="BP142" s="8">
        <f t="shared" si="66"/>
        <v>0</v>
      </c>
      <c r="BQ142" s="12"/>
    </row>
    <row r="143" spans="1:69" s="1" customFormat="1" ht="12" customHeight="1" x14ac:dyDescent="0.15">
      <c r="A143" s="17" t="s">
        <v>228</v>
      </c>
      <c r="B143" s="17" t="s">
        <v>75</v>
      </c>
      <c r="C143" s="1">
        <v>1</v>
      </c>
      <c r="D143" s="13" t="s">
        <v>107</v>
      </c>
      <c r="E143" s="2">
        <v>1.98</v>
      </c>
      <c r="F143" s="34">
        <f t="shared" si="54"/>
        <v>2.5739999999999998</v>
      </c>
      <c r="G143" s="34">
        <f t="shared" si="55"/>
        <v>2.9858399999999996</v>
      </c>
      <c r="H143" s="33">
        <f t="shared" si="56"/>
        <v>2.9858399999999996</v>
      </c>
      <c r="I143" s="33">
        <f t="shared" si="67"/>
        <v>3.284424</v>
      </c>
      <c r="J143" s="35">
        <f t="shared" si="57"/>
        <v>3</v>
      </c>
      <c r="K143" s="33">
        <f t="shared" si="58"/>
        <v>1.4160000000000394E-2</v>
      </c>
      <c r="L143" s="33">
        <f t="shared" si="59"/>
        <v>1.4160000000000394E-2</v>
      </c>
      <c r="M143" s="33" t="s">
        <v>149</v>
      </c>
      <c r="N143" s="33">
        <v>1</v>
      </c>
      <c r="O143" s="33">
        <f t="shared" si="60"/>
        <v>2.9858399999999996</v>
      </c>
      <c r="P143" s="33">
        <f t="shared" si="61"/>
        <v>3</v>
      </c>
      <c r="Q143" s="33">
        <f t="shared" si="62"/>
        <v>1.4160000000000394E-2</v>
      </c>
      <c r="R143" s="33">
        <f t="shared" si="63"/>
        <v>1.4160000000000394E-2</v>
      </c>
      <c r="S143" s="33" t="str">
        <f t="shared" si="64"/>
        <v>1 lbs</v>
      </c>
      <c r="T143" s="6">
        <f t="shared" si="65"/>
        <v>3</v>
      </c>
      <c r="U143" s="13"/>
      <c r="AL143" s="63"/>
      <c r="AM143" s="63"/>
      <c r="AN143" s="63"/>
      <c r="AO143" s="63"/>
      <c r="AP143" s="63"/>
      <c r="AQ143" s="63"/>
      <c r="AR143" s="63"/>
      <c r="AS143" s="61"/>
      <c r="AT143" s="61"/>
      <c r="AU143" s="61">
        <v>37</v>
      </c>
      <c r="AV143" s="61">
        <v>40</v>
      </c>
      <c r="AW143" s="61">
        <v>20</v>
      </c>
      <c r="AX143" s="13" t="s">
        <v>78</v>
      </c>
      <c r="AY143" s="61">
        <v>20</v>
      </c>
      <c r="AZ143" s="61">
        <v>31</v>
      </c>
      <c r="BA143" s="63">
        <v>17</v>
      </c>
      <c r="BB143" s="63">
        <v>23</v>
      </c>
      <c r="BC143" s="61">
        <v>15</v>
      </c>
      <c r="BD143" s="63">
        <v>11</v>
      </c>
      <c r="BE143" s="61">
        <v>8</v>
      </c>
      <c r="BF143" s="1">
        <v>16</v>
      </c>
      <c r="BG143" s="13" t="s">
        <v>78</v>
      </c>
      <c r="BH143" s="61">
        <v>11</v>
      </c>
      <c r="BI143" s="61">
        <v>19</v>
      </c>
      <c r="BJ143" s="61">
        <v>8</v>
      </c>
      <c r="BK143" s="61">
        <v>15</v>
      </c>
      <c r="BM143" s="35"/>
      <c r="BN143" s="35"/>
      <c r="BO143" s="35"/>
      <c r="BP143" s="8">
        <f t="shared" si="66"/>
        <v>0</v>
      </c>
      <c r="BQ143" s="12"/>
    </row>
    <row r="144" spans="1:69" s="1" customFormat="1" ht="12" customHeight="1" x14ac:dyDescent="0.15">
      <c r="A144" s="17" t="s">
        <v>229</v>
      </c>
      <c r="B144" s="17" t="s">
        <v>230</v>
      </c>
      <c r="C144" s="1">
        <v>1</v>
      </c>
      <c r="D144" s="13" t="s">
        <v>107</v>
      </c>
      <c r="E144" s="2">
        <v>1.98</v>
      </c>
      <c r="F144" s="34">
        <f t="shared" si="54"/>
        <v>2.5739999999999998</v>
      </c>
      <c r="G144" s="34">
        <f t="shared" si="55"/>
        <v>2.9858399999999996</v>
      </c>
      <c r="H144" s="33">
        <f t="shared" si="56"/>
        <v>2.9858399999999996</v>
      </c>
      <c r="I144" s="33">
        <f t="shared" si="67"/>
        <v>3.284424</v>
      </c>
      <c r="J144" s="35">
        <f t="shared" si="57"/>
        <v>3</v>
      </c>
      <c r="K144" s="33">
        <f t="shared" si="58"/>
        <v>1.4160000000000394E-2</v>
      </c>
      <c r="L144" s="33">
        <f t="shared" si="59"/>
        <v>1.4160000000000394E-2</v>
      </c>
      <c r="M144" s="33" t="s">
        <v>149</v>
      </c>
      <c r="N144" s="33">
        <v>1</v>
      </c>
      <c r="O144" s="33">
        <f t="shared" si="60"/>
        <v>2.9858399999999996</v>
      </c>
      <c r="P144" s="33">
        <f t="shared" si="61"/>
        <v>3</v>
      </c>
      <c r="Q144" s="33">
        <f t="shared" si="62"/>
        <v>1.4160000000000394E-2</v>
      </c>
      <c r="R144" s="33">
        <f t="shared" si="63"/>
        <v>1.4160000000000394E-2</v>
      </c>
      <c r="S144" s="33" t="str">
        <f t="shared" si="64"/>
        <v>1 lbs</v>
      </c>
      <c r="T144" s="6">
        <f t="shared" si="65"/>
        <v>3</v>
      </c>
      <c r="U144" s="13"/>
      <c r="AL144" s="63"/>
      <c r="AM144" s="63"/>
      <c r="AN144" s="63"/>
      <c r="AO144" s="63"/>
      <c r="AP144" s="63"/>
      <c r="AQ144" s="63"/>
      <c r="AR144" s="63"/>
      <c r="AS144" s="61"/>
      <c r="AT144" s="61"/>
      <c r="AU144" s="61"/>
      <c r="AV144" s="61"/>
      <c r="AW144" s="61"/>
      <c r="AX144" s="13"/>
      <c r="AY144" s="61"/>
      <c r="AZ144" s="61"/>
      <c r="BA144" s="63">
        <v>24</v>
      </c>
      <c r="BB144" s="63">
        <v>19</v>
      </c>
      <c r="BC144" s="61">
        <v>8</v>
      </c>
      <c r="BD144" s="63">
        <v>12</v>
      </c>
      <c r="BE144" s="61">
        <v>13</v>
      </c>
      <c r="BF144" s="1">
        <v>17</v>
      </c>
      <c r="BG144" s="13"/>
      <c r="BH144" s="61">
        <v>11</v>
      </c>
      <c r="BI144" s="61">
        <v>31</v>
      </c>
      <c r="BJ144" s="61">
        <v>7</v>
      </c>
      <c r="BK144" s="61">
        <v>15</v>
      </c>
      <c r="BM144" s="35"/>
      <c r="BN144" s="35"/>
      <c r="BO144" s="35"/>
      <c r="BP144" s="8">
        <f t="shared" si="66"/>
        <v>0</v>
      </c>
      <c r="BQ144" s="12"/>
    </row>
    <row r="145" spans="1:69" s="1" customFormat="1" ht="12" customHeight="1" x14ac:dyDescent="0.15">
      <c r="A145" s="17" t="s">
        <v>231</v>
      </c>
      <c r="B145" s="17" t="s">
        <v>75</v>
      </c>
      <c r="C145" s="1">
        <v>1</v>
      </c>
      <c r="D145" s="13" t="s">
        <v>134</v>
      </c>
      <c r="E145" s="2">
        <v>2.93</v>
      </c>
      <c r="F145" s="34">
        <f t="shared" si="54"/>
        <v>3.8090000000000002</v>
      </c>
      <c r="G145" s="34">
        <f t="shared" si="55"/>
        <v>4.4184399999999995</v>
      </c>
      <c r="H145" s="33">
        <f t="shared" si="56"/>
        <v>4.4184399999999995</v>
      </c>
      <c r="I145" s="33"/>
      <c r="J145" s="35">
        <f t="shared" si="57"/>
        <v>4</v>
      </c>
      <c r="K145" s="33">
        <f t="shared" si="58"/>
        <v>-0.41843999999999948</v>
      </c>
      <c r="L145" s="33">
        <f t="shared" si="59"/>
        <v>-0.41843999999999948</v>
      </c>
      <c r="M145" s="33" t="s">
        <v>134</v>
      </c>
      <c r="N145" s="33">
        <v>1</v>
      </c>
      <c r="O145" s="33">
        <f t="shared" si="60"/>
        <v>4.4184399999999995</v>
      </c>
      <c r="P145" s="33">
        <f t="shared" si="61"/>
        <v>4</v>
      </c>
      <c r="Q145" s="33">
        <f t="shared" si="62"/>
        <v>-0.41843999999999948</v>
      </c>
      <c r="R145" s="33">
        <f t="shared" si="63"/>
        <v>-0.41843999999999948</v>
      </c>
      <c r="S145" s="1" t="str">
        <f t="shared" si="64"/>
        <v>head</v>
      </c>
      <c r="T145" s="6">
        <f t="shared" si="65"/>
        <v>4</v>
      </c>
      <c r="U145" s="13"/>
      <c r="AN145" s="13"/>
      <c r="BM145" s="6"/>
      <c r="BN145" s="6"/>
      <c r="BO145" s="6"/>
      <c r="BP145" s="8">
        <f t="shared" si="66"/>
        <v>0</v>
      </c>
      <c r="BQ145" s="12"/>
    </row>
    <row r="146" spans="1:69" s="1" customFormat="1" ht="12" customHeight="1" x14ac:dyDescent="0.15">
      <c r="A146" s="3" t="s">
        <v>232</v>
      </c>
      <c r="B146" s="3" t="s">
        <v>75</v>
      </c>
      <c r="C146" s="1">
        <v>1</v>
      </c>
      <c r="D146" s="13" t="s">
        <v>107</v>
      </c>
      <c r="E146" s="2">
        <v>2.12</v>
      </c>
      <c r="F146" s="34">
        <f t="shared" si="54"/>
        <v>2.7560000000000002</v>
      </c>
      <c r="G146" s="34">
        <f t="shared" si="55"/>
        <v>3.1969600000000002</v>
      </c>
      <c r="H146" s="33">
        <f t="shared" si="56"/>
        <v>3.1969600000000002</v>
      </c>
      <c r="I146" s="33">
        <f>H146*1.1</f>
        <v>3.5166560000000007</v>
      </c>
      <c r="J146" s="35">
        <f t="shared" si="57"/>
        <v>3</v>
      </c>
      <c r="K146" s="33">
        <f t="shared" si="58"/>
        <v>-0.19696000000000025</v>
      </c>
      <c r="L146" s="33">
        <f t="shared" si="59"/>
        <v>-0.19696000000000025</v>
      </c>
      <c r="M146" s="33" t="s">
        <v>149</v>
      </c>
      <c r="N146" s="33">
        <v>1</v>
      </c>
      <c r="O146" s="33">
        <f t="shared" si="60"/>
        <v>3.1969600000000002</v>
      </c>
      <c r="P146" s="33">
        <f t="shared" si="61"/>
        <v>3</v>
      </c>
      <c r="Q146" s="33">
        <f t="shared" si="62"/>
        <v>-0.19696000000000025</v>
      </c>
      <c r="R146" s="33">
        <f t="shared" si="63"/>
        <v>-0.19696000000000025</v>
      </c>
      <c r="S146" s="33" t="str">
        <f t="shared" si="64"/>
        <v>1 lbs</v>
      </c>
      <c r="T146" s="6">
        <f t="shared" si="65"/>
        <v>3</v>
      </c>
      <c r="U146" s="13"/>
      <c r="V146" s="61"/>
      <c r="W146" s="61"/>
      <c r="X146" s="61"/>
      <c r="Y146" s="66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>
        <v>5</v>
      </c>
      <c r="BD146" s="61">
        <v>0</v>
      </c>
      <c r="BE146" s="61">
        <v>0</v>
      </c>
      <c r="BF146" s="61">
        <v>0</v>
      </c>
      <c r="BG146" s="66" t="s">
        <v>78</v>
      </c>
      <c r="BH146" s="61">
        <v>2</v>
      </c>
      <c r="BI146" s="61">
        <v>0</v>
      </c>
      <c r="BJ146" s="61">
        <v>0</v>
      </c>
      <c r="BK146" s="61">
        <v>2</v>
      </c>
      <c r="BM146" s="13"/>
      <c r="BN146" s="35"/>
      <c r="BO146" s="35"/>
      <c r="BP146" s="8">
        <f t="shared" si="66"/>
        <v>0</v>
      </c>
      <c r="BQ146" s="12"/>
    </row>
    <row r="147" spans="1:69" s="1" customFormat="1" ht="12" customHeight="1" x14ac:dyDescent="0.15">
      <c r="A147" s="17" t="s">
        <v>233</v>
      </c>
      <c r="B147" s="17" t="s">
        <v>75</v>
      </c>
      <c r="C147" s="1">
        <v>1</v>
      </c>
      <c r="D147" s="13" t="s">
        <v>106</v>
      </c>
      <c r="E147" s="2">
        <v>2.2000000000000002</v>
      </c>
      <c r="F147" s="34">
        <f t="shared" si="54"/>
        <v>2.8600000000000003</v>
      </c>
      <c r="G147" s="34">
        <f t="shared" si="55"/>
        <v>3.3176000000000001</v>
      </c>
      <c r="H147" s="33">
        <f t="shared" si="56"/>
        <v>3.3176000000000001</v>
      </c>
      <c r="I147" s="33"/>
      <c r="J147" s="35">
        <f t="shared" si="57"/>
        <v>3</v>
      </c>
      <c r="K147" s="33">
        <f t="shared" si="58"/>
        <v>-0.3176000000000001</v>
      </c>
      <c r="L147" s="33">
        <f t="shared" si="59"/>
        <v>-0.3176000000000001</v>
      </c>
      <c r="M147" s="33" t="s">
        <v>106</v>
      </c>
      <c r="N147" s="33">
        <v>1</v>
      </c>
      <c r="O147" s="33">
        <f t="shared" si="60"/>
        <v>3.3176000000000001</v>
      </c>
      <c r="P147" s="33">
        <f t="shared" si="61"/>
        <v>3</v>
      </c>
      <c r="Q147" s="33">
        <f t="shared" si="62"/>
        <v>-0.3176000000000001</v>
      </c>
      <c r="R147" s="33">
        <f t="shared" si="63"/>
        <v>-0.3176000000000001</v>
      </c>
      <c r="S147" s="1" t="str">
        <f t="shared" si="64"/>
        <v>bunch</v>
      </c>
      <c r="T147" s="6">
        <f t="shared" si="65"/>
        <v>3</v>
      </c>
      <c r="U147" s="13"/>
      <c r="AN147" s="13"/>
      <c r="BM147" s="6"/>
      <c r="BN147" s="6"/>
      <c r="BO147" s="6"/>
      <c r="BP147" s="8">
        <f t="shared" si="66"/>
        <v>0</v>
      </c>
      <c r="BQ147" s="12"/>
    </row>
    <row r="148" spans="1:69" s="1" customFormat="1" ht="12" customHeight="1" x14ac:dyDescent="0.15">
      <c r="A148" s="17" t="s">
        <v>234</v>
      </c>
      <c r="B148" s="3" t="s">
        <v>75</v>
      </c>
      <c r="C148" s="1">
        <v>1</v>
      </c>
      <c r="D148" s="13" t="s">
        <v>107</v>
      </c>
      <c r="E148" s="2">
        <v>2.2599999999999998</v>
      </c>
      <c r="F148" s="34">
        <f t="shared" si="54"/>
        <v>2.9379999999999997</v>
      </c>
      <c r="G148" s="34">
        <f t="shared" si="55"/>
        <v>3.4080799999999996</v>
      </c>
      <c r="H148" s="33">
        <f t="shared" si="56"/>
        <v>3.4080799999999996</v>
      </c>
      <c r="I148" s="33"/>
      <c r="J148" s="35">
        <f t="shared" si="57"/>
        <v>3</v>
      </c>
      <c r="K148" s="33">
        <f t="shared" si="58"/>
        <v>-0.40807999999999955</v>
      </c>
      <c r="L148" s="33">
        <f t="shared" si="59"/>
        <v>-0.40807999999999955</v>
      </c>
      <c r="M148" s="33" t="s">
        <v>149</v>
      </c>
      <c r="N148" s="33">
        <v>1</v>
      </c>
      <c r="O148" s="33">
        <f t="shared" si="60"/>
        <v>3.4080799999999996</v>
      </c>
      <c r="P148" s="33">
        <f t="shared" si="61"/>
        <v>3</v>
      </c>
      <c r="Q148" s="33">
        <f t="shared" si="62"/>
        <v>-0.40807999999999955</v>
      </c>
      <c r="R148" s="33">
        <f t="shared" si="63"/>
        <v>-0.40807999999999955</v>
      </c>
      <c r="S148" s="33" t="str">
        <f t="shared" si="64"/>
        <v>1 lbs</v>
      </c>
      <c r="T148" s="6">
        <f t="shared" si="65"/>
        <v>3</v>
      </c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M148" s="13"/>
      <c r="BN148" s="35"/>
      <c r="BO148" s="35"/>
      <c r="BP148" s="8">
        <f t="shared" si="66"/>
        <v>0</v>
      </c>
      <c r="BQ148" s="12"/>
    </row>
    <row r="149" spans="1:69" s="1" customFormat="1" ht="12" customHeight="1" x14ac:dyDescent="0.15">
      <c r="A149" s="17" t="s">
        <v>235</v>
      </c>
      <c r="B149" s="3" t="s">
        <v>75</v>
      </c>
      <c r="C149" s="1">
        <v>1</v>
      </c>
      <c r="D149" s="13" t="s">
        <v>106</v>
      </c>
      <c r="E149" s="2">
        <v>2.12</v>
      </c>
      <c r="F149" s="34">
        <f t="shared" si="54"/>
        <v>2.7560000000000002</v>
      </c>
      <c r="G149" s="34">
        <f t="shared" si="55"/>
        <v>3.1969600000000002</v>
      </c>
      <c r="H149" s="33">
        <f t="shared" si="56"/>
        <v>3.1969600000000002</v>
      </c>
      <c r="I149" s="33"/>
      <c r="J149" s="35">
        <f t="shared" si="57"/>
        <v>3</v>
      </c>
      <c r="K149" s="33">
        <f t="shared" si="58"/>
        <v>-0.19696000000000025</v>
      </c>
      <c r="L149" s="33">
        <f t="shared" si="59"/>
        <v>-0.19696000000000025</v>
      </c>
      <c r="M149" s="33" t="s">
        <v>106</v>
      </c>
      <c r="N149" s="33">
        <v>1</v>
      </c>
      <c r="O149" s="33">
        <f t="shared" si="60"/>
        <v>3.1969600000000002</v>
      </c>
      <c r="P149" s="33">
        <f t="shared" si="61"/>
        <v>3</v>
      </c>
      <c r="Q149" s="33">
        <f t="shared" si="62"/>
        <v>-0.19696000000000025</v>
      </c>
      <c r="R149" s="33">
        <f t="shared" si="63"/>
        <v>-0.19696000000000025</v>
      </c>
      <c r="S149" s="33" t="str">
        <f t="shared" si="64"/>
        <v>bunch</v>
      </c>
      <c r="T149" s="6">
        <f t="shared" si="65"/>
        <v>3</v>
      </c>
      <c r="V149" s="13"/>
      <c r="BM149" s="13"/>
      <c r="BN149" s="35"/>
      <c r="BO149" s="35"/>
      <c r="BP149" s="8">
        <f t="shared" si="66"/>
        <v>0</v>
      </c>
      <c r="BQ149" s="12"/>
    </row>
    <row r="150" spans="1:69" s="1" customFormat="1" ht="12" customHeight="1" x14ac:dyDescent="0.15">
      <c r="A150" s="3" t="s">
        <v>236</v>
      </c>
      <c r="B150" s="3" t="s">
        <v>75</v>
      </c>
      <c r="C150" s="1">
        <v>1</v>
      </c>
      <c r="D150" s="13" t="s">
        <v>106</v>
      </c>
      <c r="E150" s="2">
        <v>2.2000000000000002</v>
      </c>
      <c r="F150" s="34">
        <f t="shared" si="54"/>
        <v>2.8600000000000003</v>
      </c>
      <c r="G150" s="34">
        <f t="shared" si="55"/>
        <v>3.3176000000000001</v>
      </c>
      <c r="H150" s="33">
        <f t="shared" si="56"/>
        <v>3.3176000000000001</v>
      </c>
      <c r="I150" s="33">
        <f>H150*1.1</f>
        <v>3.6493600000000006</v>
      </c>
      <c r="J150" s="35">
        <f t="shared" si="57"/>
        <v>3</v>
      </c>
      <c r="K150" s="33">
        <f t="shared" si="58"/>
        <v>-0.3176000000000001</v>
      </c>
      <c r="L150" s="33">
        <f t="shared" si="59"/>
        <v>-0.3176000000000001</v>
      </c>
      <c r="M150" s="33" t="s">
        <v>106</v>
      </c>
      <c r="N150" s="33">
        <v>1</v>
      </c>
      <c r="O150" s="33">
        <f t="shared" si="60"/>
        <v>3.3176000000000001</v>
      </c>
      <c r="P150" s="33">
        <f t="shared" si="61"/>
        <v>3</v>
      </c>
      <c r="Q150" s="33">
        <f t="shared" si="62"/>
        <v>-0.3176000000000001</v>
      </c>
      <c r="R150" s="33">
        <f t="shared" si="63"/>
        <v>-0.3176000000000001</v>
      </c>
      <c r="S150" s="33" t="str">
        <f t="shared" si="64"/>
        <v>bunch</v>
      </c>
      <c r="T150" s="6">
        <f t="shared" si="65"/>
        <v>3</v>
      </c>
      <c r="AD150" s="1">
        <v>8</v>
      </c>
      <c r="AF150" s="1">
        <v>8</v>
      </c>
      <c r="AG150" s="1">
        <v>18</v>
      </c>
      <c r="AH150" s="1">
        <v>4</v>
      </c>
      <c r="BM150" s="13"/>
      <c r="BN150" s="35"/>
      <c r="BO150" s="35"/>
      <c r="BP150" s="8">
        <f t="shared" si="66"/>
        <v>0</v>
      </c>
      <c r="BQ150" s="12"/>
    </row>
    <row r="151" spans="1:69" s="1" customFormat="1" ht="12" customHeight="1" x14ac:dyDescent="0.15">
      <c r="A151" s="17" t="s">
        <v>237</v>
      </c>
      <c r="B151" s="17" t="s">
        <v>75</v>
      </c>
      <c r="C151" s="1">
        <v>1</v>
      </c>
      <c r="D151" s="13" t="s">
        <v>106</v>
      </c>
      <c r="E151" s="2">
        <v>2.2000000000000002</v>
      </c>
      <c r="F151" s="34">
        <f t="shared" si="54"/>
        <v>2.8600000000000003</v>
      </c>
      <c r="G151" s="34">
        <f t="shared" si="55"/>
        <v>3.3176000000000001</v>
      </c>
      <c r="H151" s="33">
        <f t="shared" si="56"/>
        <v>3.3176000000000001</v>
      </c>
      <c r="I151" s="33"/>
      <c r="J151" s="35">
        <f t="shared" si="57"/>
        <v>3</v>
      </c>
      <c r="K151" s="33">
        <f t="shared" si="58"/>
        <v>-0.3176000000000001</v>
      </c>
      <c r="L151" s="33">
        <f t="shared" si="59"/>
        <v>-0.3176000000000001</v>
      </c>
      <c r="M151" s="33" t="s">
        <v>106</v>
      </c>
      <c r="N151" s="33">
        <v>1</v>
      </c>
      <c r="O151" s="33">
        <f t="shared" si="60"/>
        <v>3.3176000000000001</v>
      </c>
      <c r="P151" s="33">
        <f t="shared" si="61"/>
        <v>3</v>
      </c>
      <c r="Q151" s="33">
        <f t="shared" si="62"/>
        <v>-0.3176000000000001</v>
      </c>
      <c r="R151" s="33">
        <f t="shared" si="63"/>
        <v>-0.3176000000000001</v>
      </c>
      <c r="S151" s="1" t="str">
        <f t="shared" si="64"/>
        <v>bunch</v>
      </c>
      <c r="T151" s="6">
        <f t="shared" si="65"/>
        <v>3</v>
      </c>
      <c r="U151" s="13"/>
      <c r="AN151" s="13"/>
      <c r="BM151" s="6"/>
      <c r="BN151" s="6"/>
      <c r="BO151" s="6"/>
      <c r="BP151" s="8">
        <f t="shared" si="66"/>
        <v>0</v>
      </c>
      <c r="BQ151" s="12"/>
    </row>
    <row r="152" spans="1:69" s="1" customFormat="1" ht="12" customHeight="1" x14ac:dyDescent="0.15">
      <c r="A152" s="17" t="s">
        <v>238</v>
      </c>
      <c r="B152" s="3" t="s">
        <v>75</v>
      </c>
      <c r="C152" s="1">
        <v>1</v>
      </c>
      <c r="D152" s="13" t="s">
        <v>107</v>
      </c>
      <c r="E152" s="2">
        <v>2.31</v>
      </c>
      <c r="F152" s="34">
        <f t="shared" si="54"/>
        <v>3.0030000000000001</v>
      </c>
      <c r="G152" s="34">
        <f t="shared" si="55"/>
        <v>3.4834799999999997</v>
      </c>
      <c r="H152" s="33">
        <f t="shared" si="56"/>
        <v>3.4834799999999997</v>
      </c>
      <c r="I152" s="33">
        <f>H152*1.1</f>
        <v>3.8318279999999998</v>
      </c>
      <c r="J152" s="35">
        <f t="shared" si="57"/>
        <v>3</v>
      </c>
      <c r="K152" s="33">
        <f t="shared" si="58"/>
        <v>-0.48347999999999969</v>
      </c>
      <c r="L152" s="33">
        <f t="shared" si="59"/>
        <v>-0.48347999999999969</v>
      </c>
      <c r="M152" s="33" t="s">
        <v>149</v>
      </c>
      <c r="N152" s="33">
        <v>1</v>
      </c>
      <c r="O152" s="33">
        <f t="shared" si="60"/>
        <v>3.4834799999999997</v>
      </c>
      <c r="P152" s="33">
        <f t="shared" si="61"/>
        <v>3</v>
      </c>
      <c r="Q152" s="33">
        <f t="shared" si="62"/>
        <v>-0.48347999999999969</v>
      </c>
      <c r="R152" s="33">
        <f t="shared" si="63"/>
        <v>-0.48347999999999969</v>
      </c>
      <c r="S152" s="33" t="str">
        <f t="shared" si="64"/>
        <v>1 lbs</v>
      </c>
      <c r="T152" s="6">
        <f t="shared" si="65"/>
        <v>3</v>
      </c>
      <c r="U152" s="13"/>
      <c r="V152" s="61"/>
      <c r="W152" s="61"/>
      <c r="X152" s="61"/>
      <c r="Y152" s="66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>
        <v>3</v>
      </c>
      <c r="BD152" s="61">
        <v>3</v>
      </c>
      <c r="BE152" s="61">
        <v>4</v>
      </c>
      <c r="BF152" s="61">
        <v>4</v>
      </c>
      <c r="BG152" s="66" t="s">
        <v>78</v>
      </c>
      <c r="BH152" s="61">
        <v>3</v>
      </c>
      <c r="BI152" s="61">
        <v>5</v>
      </c>
      <c r="BJ152" s="61">
        <v>0</v>
      </c>
      <c r="BK152" s="61">
        <v>4</v>
      </c>
      <c r="BM152" s="13"/>
      <c r="BN152" s="35"/>
      <c r="BO152" s="35"/>
      <c r="BP152" s="8">
        <f t="shared" si="66"/>
        <v>0</v>
      </c>
      <c r="BQ152" s="12"/>
    </row>
    <row r="153" spans="1:69" s="1" customFormat="1" ht="12" customHeight="1" x14ac:dyDescent="0.15">
      <c r="A153" s="17" t="s">
        <v>239</v>
      </c>
      <c r="B153" s="17" t="s">
        <v>75</v>
      </c>
      <c r="C153" s="1">
        <v>1</v>
      </c>
      <c r="D153" s="13" t="s">
        <v>106</v>
      </c>
      <c r="E153" s="2">
        <v>2.2000000000000002</v>
      </c>
      <c r="F153" s="34">
        <f t="shared" si="54"/>
        <v>2.8600000000000003</v>
      </c>
      <c r="G153" s="34">
        <f t="shared" si="55"/>
        <v>3.3176000000000001</v>
      </c>
      <c r="H153" s="33">
        <f t="shared" si="56"/>
        <v>3.3176000000000001</v>
      </c>
      <c r="I153" s="33"/>
      <c r="J153" s="35">
        <f t="shared" si="57"/>
        <v>3</v>
      </c>
      <c r="K153" s="33">
        <f t="shared" si="58"/>
        <v>-0.3176000000000001</v>
      </c>
      <c r="L153" s="33">
        <f t="shared" si="59"/>
        <v>-0.3176000000000001</v>
      </c>
      <c r="M153" s="33" t="s">
        <v>106</v>
      </c>
      <c r="N153" s="33">
        <v>1</v>
      </c>
      <c r="O153" s="33">
        <f t="shared" si="60"/>
        <v>3.3176000000000001</v>
      </c>
      <c r="P153" s="33">
        <f t="shared" si="61"/>
        <v>3</v>
      </c>
      <c r="Q153" s="33">
        <f t="shared" si="62"/>
        <v>-0.3176000000000001</v>
      </c>
      <c r="R153" s="33">
        <f t="shared" si="63"/>
        <v>-0.3176000000000001</v>
      </c>
      <c r="S153" s="1" t="str">
        <f t="shared" si="64"/>
        <v>bunch</v>
      </c>
      <c r="T153" s="6">
        <f t="shared" si="65"/>
        <v>3</v>
      </c>
      <c r="U153" s="13"/>
      <c r="AN153" s="13"/>
      <c r="BM153" s="6"/>
      <c r="BN153" s="6"/>
      <c r="BO153" s="6"/>
      <c r="BP153" s="8">
        <f t="shared" si="66"/>
        <v>0</v>
      </c>
      <c r="BQ153" s="12"/>
    </row>
    <row r="154" spans="1:69" s="1" customFormat="1" ht="12" customHeight="1" x14ac:dyDescent="0.15">
      <c r="A154" s="3" t="s">
        <v>240</v>
      </c>
      <c r="B154" s="3" t="s">
        <v>75</v>
      </c>
      <c r="C154" s="1">
        <v>1</v>
      </c>
      <c r="D154" s="13" t="s">
        <v>107</v>
      </c>
      <c r="E154" s="2">
        <v>2.2599999999999998</v>
      </c>
      <c r="F154" s="34">
        <f t="shared" si="54"/>
        <v>2.9379999999999997</v>
      </c>
      <c r="G154" s="34">
        <f t="shared" si="55"/>
        <v>3.4080799999999996</v>
      </c>
      <c r="H154" s="33">
        <f t="shared" si="56"/>
        <v>3.4080799999999996</v>
      </c>
      <c r="I154" s="33"/>
      <c r="J154" s="35">
        <f t="shared" si="57"/>
        <v>3</v>
      </c>
      <c r="K154" s="33">
        <f t="shared" si="58"/>
        <v>-0.40807999999999955</v>
      </c>
      <c r="L154" s="33">
        <f t="shared" si="59"/>
        <v>-0.40807999999999955</v>
      </c>
      <c r="M154" s="33" t="s">
        <v>149</v>
      </c>
      <c r="N154" s="33">
        <v>1</v>
      </c>
      <c r="O154" s="33">
        <f t="shared" si="60"/>
        <v>3.4080799999999996</v>
      </c>
      <c r="P154" s="33">
        <f t="shared" si="61"/>
        <v>3</v>
      </c>
      <c r="Q154" s="33">
        <f t="shared" si="62"/>
        <v>-0.40807999999999955</v>
      </c>
      <c r="R154" s="33">
        <f t="shared" si="63"/>
        <v>-0.40807999999999955</v>
      </c>
      <c r="S154" s="33" t="str">
        <f t="shared" si="64"/>
        <v>1 lbs</v>
      </c>
      <c r="T154" s="6">
        <f t="shared" si="65"/>
        <v>3</v>
      </c>
      <c r="V154" s="61"/>
      <c r="W154" s="61"/>
      <c r="X154" s="61"/>
      <c r="Y154" s="66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M154" s="62"/>
      <c r="BN154" s="35"/>
      <c r="BO154" s="35"/>
      <c r="BP154" s="8">
        <f t="shared" si="66"/>
        <v>0</v>
      </c>
      <c r="BQ154" s="12"/>
    </row>
    <row r="155" spans="1:69" s="1" customFormat="1" ht="12" customHeight="1" x14ac:dyDescent="0.15">
      <c r="A155" s="17" t="s">
        <v>241</v>
      </c>
      <c r="B155" s="17" t="s">
        <v>75</v>
      </c>
      <c r="C155" s="1">
        <v>1</v>
      </c>
      <c r="D155" s="13" t="s">
        <v>242</v>
      </c>
      <c r="E155" s="2">
        <v>1.95</v>
      </c>
      <c r="F155" s="34">
        <f t="shared" si="54"/>
        <v>2.5350000000000001</v>
      </c>
      <c r="G155" s="34">
        <f t="shared" si="55"/>
        <v>2.9405999999999999</v>
      </c>
      <c r="H155" s="33">
        <f t="shared" si="56"/>
        <v>2.9405999999999999</v>
      </c>
      <c r="I155" s="33">
        <f>H155*1.1</f>
        <v>3.2346600000000003</v>
      </c>
      <c r="J155" s="35">
        <f t="shared" si="57"/>
        <v>3</v>
      </c>
      <c r="K155" s="33">
        <f t="shared" si="58"/>
        <v>5.9400000000000119E-2</v>
      </c>
      <c r="L155" s="33">
        <f t="shared" si="59"/>
        <v>5.9400000000000119E-2</v>
      </c>
      <c r="M155" s="33" t="s">
        <v>242</v>
      </c>
      <c r="N155" s="33">
        <v>1</v>
      </c>
      <c r="O155" s="33">
        <f t="shared" si="60"/>
        <v>2.9405999999999999</v>
      </c>
      <c r="P155" s="33">
        <f t="shared" si="61"/>
        <v>3</v>
      </c>
      <c r="Q155" s="33">
        <f t="shared" si="62"/>
        <v>5.9400000000000119E-2</v>
      </c>
      <c r="R155" s="33">
        <f t="shared" si="63"/>
        <v>5.9400000000000119E-2</v>
      </c>
      <c r="S155" s="33" t="str">
        <f t="shared" si="64"/>
        <v>half pint</v>
      </c>
      <c r="T155" s="6">
        <f t="shared" si="65"/>
        <v>3</v>
      </c>
      <c r="AS155" s="61">
        <v>5</v>
      </c>
      <c r="BA155" s="63"/>
      <c r="BM155" s="35"/>
      <c r="BN155" s="35"/>
      <c r="BO155" s="35"/>
      <c r="BP155" s="8">
        <f t="shared" si="66"/>
        <v>0</v>
      </c>
      <c r="BQ155" s="12"/>
    </row>
    <row r="156" spans="1:69" s="1" customFormat="1" ht="12" customHeight="1" x14ac:dyDescent="0.15">
      <c r="A156" s="17" t="s">
        <v>243</v>
      </c>
      <c r="B156" s="3" t="s">
        <v>75</v>
      </c>
      <c r="C156" s="1">
        <v>1</v>
      </c>
      <c r="D156" s="13" t="s">
        <v>106</v>
      </c>
      <c r="E156" s="2">
        <v>2.12</v>
      </c>
      <c r="F156" s="34">
        <f t="shared" si="54"/>
        <v>2.7560000000000002</v>
      </c>
      <c r="G156" s="34">
        <f t="shared" si="55"/>
        <v>3.1969600000000002</v>
      </c>
      <c r="H156" s="33">
        <f t="shared" si="56"/>
        <v>3.1969600000000002</v>
      </c>
      <c r="I156" s="33">
        <f>H156*1.1</f>
        <v>3.5166560000000007</v>
      </c>
      <c r="J156" s="35">
        <f t="shared" si="57"/>
        <v>3</v>
      </c>
      <c r="K156" s="33">
        <f t="shared" si="58"/>
        <v>-0.19696000000000025</v>
      </c>
      <c r="L156" s="33">
        <f t="shared" si="59"/>
        <v>-0.19696000000000025</v>
      </c>
      <c r="M156" s="33" t="s">
        <v>106</v>
      </c>
      <c r="N156" s="33">
        <v>1</v>
      </c>
      <c r="O156" s="33">
        <f t="shared" si="60"/>
        <v>3.1969600000000002</v>
      </c>
      <c r="P156" s="33">
        <f t="shared" si="61"/>
        <v>3</v>
      </c>
      <c r="Q156" s="33">
        <f t="shared" si="62"/>
        <v>-0.19696000000000025</v>
      </c>
      <c r="R156" s="33">
        <f t="shared" si="63"/>
        <v>-0.19696000000000025</v>
      </c>
      <c r="S156" s="33" t="str">
        <f t="shared" si="64"/>
        <v>bunch</v>
      </c>
      <c r="T156" s="6">
        <f t="shared" si="65"/>
        <v>3</v>
      </c>
      <c r="AL156" s="1">
        <v>21</v>
      </c>
      <c r="AM156" s="1">
        <v>25</v>
      </c>
      <c r="AN156" s="1">
        <v>21</v>
      </c>
      <c r="AO156" s="1">
        <v>14</v>
      </c>
      <c r="AR156" s="1">
        <v>19</v>
      </c>
      <c r="AT156" s="1">
        <v>17</v>
      </c>
      <c r="AU156" s="1">
        <v>16</v>
      </c>
      <c r="AV156" s="1">
        <v>17</v>
      </c>
      <c r="AW156" s="1">
        <v>6</v>
      </c>
      <c r="AX156" s="1">
        <v>16</v>
      </c>
      <c r="AY156" s="1">
        <v>16</v>
      </c>
      <c r="AZ156" s="1">
        <v>13</v>
      </c>
      <c r="BA156" s="1">
        <v>7</v>
      </c>
      <c r="BB156" s="1">
        <v>10</v>
      </c>
      <c r="BM156" s="35"/>
      <c r="BN156" s="35"/>
      <c r="BO156" s="35"/>
      <c r="BP156" s="8">
        <f t="shared" si="66"/>
        <v>0</v>
      </c>
      <c r="BQ156" s="12"/>
    </row>
    <row r="157" spans="1:69" s="1" customFormat="1" ht="12" customHeight="1" x14ac:dyDescent="0.15">
      <c r="A157" s="17" t="s">
        <v>244</v>
      </c>
      <c r="B157" s="3" t="s">
        <v>75</v>
      </c>
      <c r="C157" s="1">
        <v>1</v>
      </c>
      <c r="D157" s="13" t="s">
        <v>106</v>
      </c>
      <c r="E157" s="2">
        <v>2.2000000000000002</v>
      </c>
      <c r="F157" s="34">
        <f t="shared" si="54"/>
        <v>2.8600000000000003</v>
      </c>
      <c r="G157" s="34">
        <f t="shared" si="55"/>
        <v>3.3176000000000001</v>
      </c>
      <c r="H157" s="33">
        <f t="shared" si="56"/>
        <v>3.3176000000000001</v>
      </c>
      <c r="I157" s="33"/>
      <c r="J157" s="35">
        <f t="shared" si="57"/>
        <v>3</v>
      </c>
      <c r="K157" s="33">
        <f t="shared" si="58"/>
        <v>-0.3176000000000001</v>
      </c>
      <c r="L157" s="33">
        <f t="shared" si="59"/>
        <v>-0.3176000000000001</v>
      </c>
      <c r="M157" s="33" t="s">
        <v>106</v>
      </c>
      <c r="N157" s="33">
        <v>1</v>
      </c>
      <c r="O157" s="33">
        <f t="shared" si="60"/>
        <v>3.3176000000000001</v>
      </c>
      <c r="P157" s="33">
        <f t="shared" si="61"/>
        <v>3</v>
      </c>
      <c r="Q157" s="33">
        <f t="shared" si="62"/>
        <v>-0.3176000000000001</v>
      </c>
      <c r="R157" s="33">
        <f t="shared" si="63"/>
        <v>-0.3176000000000001</v>
      </c>
      <c r="S157" s="33" t="str">
        <f t="shared" si="64"/>
        <v>bunch</v>
      </c>
      <c r="T157" s="6">
        <f t="shared" si="65"/>
        <v>3</v>
      </c>
      <c r="BM157" s="35"/>
      <c r="BN157" s="35"/>
      <c r="BO157" s="35"/>
      <c r="BP157" s="8">
        <f t="shared" si="66"/>
        <v>0</v>
      </c>
      <c r="BQ157" s="12"/>
    </row>
    <row r="158" spans="1:69" s="1" customFormat="1" ht="12" customHeight="1" x14ac:dyDescent="0.15">
      <c r="A158" s="17" t="s">
        <v>245</v>
      </c>
      <c r="B158" s="3" t="s">
        <v>75</v>
      </c>
      <c r="C158" s="1">
        <v>1</v>
      </c>
      <c r="D158" s="13" t="s">
        <v>107</v>
      </c>
      <c r="E158" s="2">
        <v>2.2599999999999998</v>
      </c>
      <c r="F158" s="34">
        <f t="shared" si="54"/>
        <v>2.9379999999999997</v>
      </c>
      <c r="G158" s="34">
        <f t="shared" si="55"/>
        <v>3.4080799999999996</v>
      </c>
      <c r="H158" s="33">
        <f t="shared" si="56"/>
        <v>3.4080799999999996</v>
      </c>
      <c r="I158" s="33"/>
      <c r="J158" s="35">
        <f t="shared" si="57"/>
        <v>3</v>
      </c>
      <c r="K158" s="33">
        <f t="shared" si="58"/>
        <v>-0.40807999999999955</v>
      </c>
      <c r="L158" s="33">
        <f t="shared" si="59"/>
        <v>-0.40807999999999955</v>
      </c>
      <c r="M158" s="33" t="s">
        <v>149</v>
      </c>
      <c r="N158" s="33">
        <v>1</v>
      </c>
      <c r="O158" s="33">
        <f t="shared" si="60"/>
        <v>3.4080799999999996</v>
      </c>
      <c r="P158" s="33">
        <f t="shared" si="61"/>
        <v>3</v>
      </c>
      <c r="Q158" s="33">
        <f t="shared" si="62"/>
        <v>-0.40807999999999955</v>
      </c>
      <c r="R158" s="33">
        <f t="shared" si="63"/>
        <v>-0.40807999999999955</v>
      </c>
      <c r="S158" s="33" t="str">
        <f t="shared" si="64"/>
        <v>1 lbs</v>
      </c>
      <c r="T158" s="6">
        <f t="shared" si="65"/>
        <v>3</v>
      </c>
      <c r="V158" s="61"/>
      <c r="W158" s="61"/>
      <c r="X158" s="61"/>
      <c r="Y158" s="66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M158" s="13"/>
      <c r="BN158" s="35"/>
      <c r="BO158" s="35"/>
      <c r="BP158" s="8">
        <f t="shared" si="66"/>
        <v>0</v>
      </c>
      <c r="BQ158" s="12"/>
    </row>
    <row r="159" spans="1:69" s="1" customFormat="1" ht="12" customHeight="1" x14ac:dyDescent="0.15">
      <c r="A159" s="17" t="s">
        <v>246</v>
      </c>
      <c r="B159" s="3" t="s">
        <v>75</v>
      </c>
      <c r="C159" s="1">
        <v>1</v>
      </c>
      <c r="D159" s="13" t="s">
        <v>107</v>
      </c>
      <c r="E159" s="2">
        <v>5.65</v>
      </c>
      <c r="F159" s="34">
        <f t="shared" si="54"/>
        <v>7.3450000000000006</v>
      </c>
      <c r="G159" s="34">
        <f t="shared" si="55"/>
        <v>8.5202000000000009</v>
      </c>
      <c r="H159" s="33">
        <f t="shared" si="56"/>
        <v>8.5202000000000009</v>
      </c>
      <c r="I159" s="33">
        <f>H159*1.1</f>
        <v>9.3722200000000022</v>
      </c>
      <c r="J159" s="35">
        <f t="shared" si="57"/>
        <v>9</v>
      </c>
      <c r="K159" s="33">
        <f t="shared" si="58"/>
        <v>0.47979999999999912</v>
      </c>
      <c r="L159" s="33">
        <f t="shared" si="59"/>
        <v>0.47979999999999912</v>
      </c>
      <c r="M159" s="33" t="s">
        <v>201</v>
      </c>
      <c r="N159" s="33">
        <v>8</v>
      </c>
      <c r="O159" s="33">
        <f t="shared" si="60"/>
        <v>1.0650250000000001</v>
      </c>
      <c r="P159" s="33">
        <f t="shared" si="61"/>
        <v>1</v>
      </c>
      <c r="Q159" s="33">
        <f t="shared" si="62"/>
        <v>-6.502500000000011E-2</v>
      </c>
      <c r="R159" s="33">
        <f t="shared" si="63"/>
        <v>-0.52020000000000088</v>
      </c>
      <c r="S159" s="33" t="str">
        <f t="shared" si="64"/>
        <v>2 oz</v>
      </c>
      <c r="T159" s="6">
        <f t="shared" si="65"/>
        <v>1</v>
      </c>
      <c r="AF159" s="61"/>
      <c r="AG159" s="61"/>
      <c r="AH159" s="61">
        <v>4</v>
      </c>
      <c r="AI159" s="63"/>
      <c r="AK159" s="61">
        <v>5</v>
      </c>
      <c r="AL159" s="61">
        <v>9</v>
      </c>
      <c r="AM159" s="61">
        <v>5</v>
      </c>
      <c r="AN159" s="61">
        <v>2</v>
      </c>
      <c r="BM159" s="35"/>
      <c r="BN159" s="35"/>
      <c r="BO159" s="35"/>
      <c r="BP159" s="8">
        <f t="shared" si="66"/>
        <v>0</v>
      </c>
      <c r="BQ159" s="12"/>
    </row>
    <row r="160" spans="1:69" s="1" customFormat="1" ht="12" customHeight="1" x14ac:dyDescent="0.15">
      <c r="A160" s="17" t="s">
        <v>247</v>
      </c>
      <c r="B160" s="3" t="s">
        <v>75</v>
      </c>
      <c r="C160" s="1">
        <v>1</v>
      </c>
      <c r="D160" s="13" t="s">
        <v>107</v>
      </c>
      <c r="E160" s="2">
        <v>1.53</v>
      </c>
      <c r="F160" s="34">
        <f t="shared" si="54"/>
        <v>1.9890000000000001</v>
      </c>
      <c r="G160" s="34">
        <f t="shared" si="55"/>
        <v>2.3072400000000002</v>
      </c>
      <c r="H160" s="33">
        <f t="shared" si="56"/>
        <v>2.3072400000000002</v>
      </c>
      <c r="I160" s="33"/>
      <c r="J160" s="35">
        <f t="shared" si="57"/>
        <v>2</v>
      </c>
      <c r="K160" s="33">
        <f t="shared" si="58"/>
        <v>-0.30724000000000018</v>
      </c>
      <c r="L160" s="33">
        <f t="shared" si="59"/>
        <v>-0.30724000000000018</v>
      </c>
      <c r="M160" s="33" t="s">
        <v>112</v>
      </c>
      <c r="N160" s="33">
        <v>2</v>
      </c>
      <c r="O160" s="33">
        <f t="shared" si="60"/>
        <v>1.1536200000000001</v>
      </c>
      <c r="P160" s="33">
        <f t="shared" si="61"/>
        <v>1</v>
      </c>
      <c r="Q160" s="33">
        <f t="shared" si="62"/>
        <v>-0.15362000000000009</v>
      </c>
      <c r="R160" s="33">
        <f t="shared" si="63"/>
        <v>-0.30724000000000018</v>
      </c>
      <c r="S160" s="33" t="str">
        <f t="shared" si="64"/>
        <v>1/2 lbs</v>
      </c>
      <c r="T160" s="6">
        <f t="shared" si="65"/>
        <v>1</v>
      </c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M160" s="13"/>
      <c r="BN160" s="35"/>
      <c r="BO160" s="35"/>
      <c r="BP160" s="8">
        <f t="shared" si="66"/>
        <v>0</v>
      </c>
      <c r="BQ160" s="12"/>
    </row>
    <row r="161" spans="1:69" s="1" customFormat="1" ht="12" customHeight="1" x14ac:dyDescent="0.15">
      <c r="A161" s="17" t="s">
        <v>248</v>
      </c>
      <c r="B161" s="17" t="s">
        <v>75</v>
      </c>
      <c r="C161" s="1">
        <v>1</v>
      </c>
      <c r="D161" s="13" t="s">
        <v>106</v>
      </c>
      <c r="E161" s="2">
        <v>1.33</v>
      </c>
      <c r="F161" s="34">
        <f t="shared" si="54"/>
        <v>1.7290000000000001</v>
      </c>
      <c r="G161" s="34">
        <f t="shared" si="55"/>
        <v>2.0056400000000001</v>
      </c>
      <c r="H161" s="33">
        <f t="shared" si="56"/>
        <v>2.0056400000000001</v>
      </c>
      <c r="I161" s="33">
        <f>H161*1.1</f>
        <v>2.2062040000000005</v>
      </c>
      <c r="J161" s="35">
        <f t="shared" si="57"/>
        <v>2</v>
      </c>
      <c r="K161" s="33">
        <f t="shared" si="58"/>
        <v>-5.6400000000000894E-3</v>
      </c>
      <c r="L161" s="33">
        <f t="shared" si="59"/>
        <v>-5.6400000000000894E-3</v>
      </c>
      <c r="M161" s="33" t="s">
        <v>106</v>
      </c>
      <c r="N161" s="33">
        <v>1</v>
      </c>
      <c r="O161" s="33">
        <f t="shared" si="60"/>
        <v>2.0056400000000001</v>
      </c>
      <c r="P161" s="33">
        <f t="shared" si="61"/>
        <v>2</v>
      </c>
      <c r="Q161" s="33">
        <f t="shared" si="62"/>
        <v>-5.6400000000000894E-3</v>
      </c>
      <c r="R161" s="33">
        <f t="shared" si="63"/>
        <v>-5.6400000000000894E-3</v>
      </c>
      <c r="S161" s="33" t="str">
        <f t="shared" si="64"/>
        <v>bunch</v>
      </c>
      <c r="T161" s="6">
        <f t="shared" si="65"/>
        <v>2</v>
      </c>
      <c r="AF161" s="61"/>
      <c r="AG161" s="61"/>
      <c r="AH161" s="61"/>
      <c r="AI161" s="63"/>
      <c r="AK161" s="61"/>
      <c r="AL161" s="1">
        <v>2</v>
      </c>
      <c r="BM161" s="35"/>
      <c r="BN161" s="35"/>
      <c r="BO161" s="35"/>
      <c r="BP161" s="8">
        <f t="shared" si="66"/>
        <v>0</v>
      </c>
      <c r="BQ161" s="12"/>
    </row>
    <row r="162" spans="1:69" s="1" customFormat="1" ht="12" customHeight="1" x14ac:dyDescent="0.15">
      <c r="A162" s="17" t="s">
        <v>249</v>
      </c>
      <c r="B162" s="3" t="s">
        <v>75</v>
      </c>
      <c r="C162" s="1">
        <v>1</v>
      </c>
      <c r="D162" s="13" t="s">
        <v>107</v>
      </c>
      <c r="E162" s="2">
        <v>8.4700000000000006</v>
      </c>
      <c r="F162" s="34">
        <f t="shared" si="54"/>
        <v>11.011000000000001</v>
      </c>
      <c r="G162" s="34">
        <f t="shared" si="55"/>
        <v>12.77276</v>
      </c>
      <c r="H162" s="33">
        <f t="shared" si="56"/>
        <v>12.77276</v>
      </c>
      <c r="I162" s="33">
        <f>H162*1.1</f>
        <v>14.050036</v>
      </c>
      <c r="J162" s="35">
        <f t="shared" si="57"/>
        <v>13</v>
      </c>
      <c r="K162" s="33">
        <f t="shared" si="58"/>
        <v>0.22724000000000011</v>
      </c>
      <c r="L162" s="33">
        <f t="shared" si="59"/>
        <v>0.22724000000000011</v>
      </c>
      <c r="M162" s="33" t="s">
        <v>108</v>
      </c>
      <c r="N162" s="33">
        <v>4</v>
      </c>
      <c r="O162" s="33">
        <f t="shared" si="60"/>
        <v>3.19319</v>
      </c>
      <c r="P162" s="33">
        <f t="shared" si="61"/>
        <v>3</v>
      </c>
      <c r="Q162" s="33">
        <f t="shared" si="62"/>
        <v>-0.19318999999999997</v>
      </c>
      <c r="R162" s="33">
        <f t="shared" si="63"/>
        <v>-0.77275999999999989</v>
      </c>
      <c r="S162" s="33" t="str">
        <f t="shared" si="64"/>
        <v>4 oz</v>
      </c>
      <c r="T162" s="6">
        <f t="shared" si="65"/>
        <v>3</v>
      </c>
      <c r="AI162" s="61"/>
      <c r="AJ162" s="63"/>
      <c r="AK162" s="61"/>
      <c r="AL162" s="63"/>
      <c r="AM162" s="63">
        <v>6.75</v>
      </c>
      <c r="AN162" s="63">
        <v>8</v>
      </c>
      <c r="AO162" s="63">
        <v>7</v>
      </c>
      <c r="AP162" s="63">
        <v>7</v>
      </c>
      <c r="AQ162" s="63">
        <v>6</v>
      </c>
      <c r="AR162" s="63">
        <v>7.5</v>
      </c>
      <c r="AS162" s="63">
        <v>9</v>
      </c>
      <c r="AT162" s="63">
        <v>12.5</v>
      </c>
      <c r="AU162" s="63">
        <v>9</v>
      </c>
      <c r="AV162" s="63">
        <v>8.5</v>
      </c>
      <c r="AW162" s="63">
        <v>8</v>
      </c>
      <c r="AX162" s="61">
        <v>7</v>
      </c>
      <c r="AY162" s="63">
        <v>6.5</v>
      </c>
      <c r="AZ162" s="63">
        <v>8.5</v>
      </c>
      <c r="BA162" s="63">
        <v>8.5</v>
      </c>
      <c r="BB162" s="63">
        <v>7.5</v>
      </c>
      <c r="BC162" s="63">
        <v>6</v>
      </c>
      <c r="BD162" s="63">
        <v>5.5</v>
      </c>
      <c r="BM162" s="35"/>
      <c r="BN162" s="35"/>
      <c r="BO162" s="35"/>
      <c r="BP162" s="8">
        <f t="shared" si="66"/>
        <v>0</v>
      </c>
      <c r="BQ162" s="12"/>
    </row>
    <row r="163" spans="1:69" s="1" customFormat="1" ht="12" customHeight="1" x14ac:dyDescent="0.15">
      <c r="A163" s="3" t="s">
        <v>250</v>
      </c>
      <c r="B163" s="3" t="s">
        <v>75</v>
      </c>
      <c r="C163" s="1">
        <v>1</v>
      </c>
      <c r="D163" s="1" t="s">
        <v>107</v>
      </c>
      <c r="E163" s="2">
        <v>14.11</v>
      </c>
      <c r="F163" s="34">
        <f t="shared" si="54"/>
        <v>18.343</v>
      </c>
      <c r="G163" s="34">
        <f t="shared" si="55"/>
        <v>21.27788</v>
      </c>
      <c r="H163" s="33">
        <f t="shared" si="56"/>
        <v>21.27788</v>
      </c>
      <c r="I163" s="33">
        <f>H163*1.1</f>
        <v>23.405668000000002</v>
      </c>
      <c r="J163" s="35">
        <f t="shared" si="57"/>
        <v>21</v>
      </c>
      <c r="K163" s="33">
        <f t="shared" si="58"/>
        <v>-0.27787999999999968</v>
      </c>
      <c r="L163" s="33">
        <f t="shared" si="59"/>
        <v>-0.27787999999999968</v>
      </c>
      <c r="M163" s="33" t="s">
        <v>110</v>
      </c>
      <c r="N163" s="33">
        <v>4</v>
      </c>
      <c r="O163" s="33">
        <f t="shared" si="60"/>
        <v>5.3194699999999999</v>
      </c>
      <c r="P163" s="33">
        <f t="shared" si="61"/>
        <v>5</v>
      </c>
      <c r="Q163" s="33">
        <f t="shared" si="62"/>
        <v>-0.31946999999999992</v>
      </c>
      <c r="R163" s="33">
        <f t="shared" si="63"/>
        <v>-1.2778799999999997</v>
      </c>
      <c r="S163" s="1" t="str">
        <f t="shared" si="64"/>
        <v>1/4 lbs</v>
      </c>
      <c r="T163" s="6">
        <f t="shared" si="65"/>
        <v>5</v>
      </c>
      <c r="U163" s="13"/>
      <c r="V163" s="61"/>
      <c r="W163" s="64"/>
      <c r="X163" s="61"/>
      <c r="Y163" s="63">
        <v>8.5</v>
      </c>
      <c r="Z163" s="61"/>
      <c r="AA163" s="64">
        <v>5.75</v>
      </c>
      <c r="AB163" s="64" t="s">
        <v>78</v>
      </c>
      <c r="AC163" s="63"/>
      <c r="AD163" s="64"/>
      <c r="AE163" s="63"/>
      <c r="AF163" s="63"/>
      <c r="AG163" s="64">
        <v>7.25</v>
      </c>
      <c r="AH163" s="63">
        <v>13</v>
      </c>
      <c r="AI163" s="63">
        <v>10</v>
      </c>
      <c r="AJ163" s="61">
        <v>7</v>
      </c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M163" s="13"/>
      <c r="BN163" s="6"/>
      <c r="BO163" s="6"/>
      <c r="BP163" s="8">
        <f t="shared" si="66"/>
        <v>0</v>
      </c>
      <c r="BQ163" s="12"/>
    </row>
    <row r="164" spans="1:69" s="1" customFormat="1" ht="12" customHeight="1" x14ac:dyDescent="0.15">
      <c r="A164" s="17" t="s">
        <v>251</v>
      </c>
      <c r="B164" s="3" t="s">
        <v>75</v>
      </c>
      <c r="C164" s="1">
        <v>1</v>
      </c>
      <c r="D164" s="13" t="s">
        <v>107</v>
      </c>
      <c r="E164" s="2">
        <v>7.06</v>
      </c>
      <c r="F164" s="34">
        <f t="shared" si="54"/>
        <v>9.177999999999999</v>
      </c>
      <c r="G164" s="34">
        <f t="shared" si="55"/>
        <v>10.646479999999999</v>
      </c>
      <c r="H164" s="33">
        <f t="shared" si="56"/>
        <v>10.646479999999999</v>
      </c>
      <c r="I164" s="33"/>
      <c r="J164" s="35">
        <f t="shared" si="57"/>
        <v>11</v>
      </c>
      <c r="K164" s="33">
        <f t="shared" si="58"/>
        <v>0.35352000000000139</v>
      </c>
      <c r="L164" s="33">
        <f t="shared" si="59"/>
        <v>0.35352000000000139</v>
      </c>
      <c r="M164" s="33" t="s">
        <v>112</v>
      </c>
      <c r="N164" s="33">
        <v>4</v>
      </c>
      <c r="O164" s="33">
        <f t="shared" si="60"/>
        <v>2.6616199999999997</v>
      </c>
      <c r="P164" s="33">
        <f t="shared" si="61"/>
        <v>3</v>
      </c>
      <c r="Q164" s="33">
        <f t="shared" si="62"/>
        <v>0.33838000000000035</v>
      </c>
      <c r="R164" s="33">
        <f t="shared" si="63"/>
        <v>1.3535200000000014</v>
      </c>
      <c r="S164" s="33" t="str">
        <f t="shared" si="64"/>
        <v>1/2 lbs</v>
      </c>
      <c r="T164" s="6">
        <f t="shared" si="65"/>
        <v>3</v>
      </c>
      <c r="AL164" s="63"/>
      <c r="AM164" s="63"/>
      <c r="AO164" s="63"/>
      <c r="AQ164" s="63"/>
      <c r="AS164" s="63"/>
      <c r="BM164" s="35"/>
      <c r="BN164" s="35"/>
      <c r="BO164" s="35"/>
      <c r="BP164" s="8">
        <f t="shared" si="66"/>
        <v>0</v>
      </c>
      <c r="BQ164" s="12"/>
    </row>
    <row r="165" spans="1:69" s="1" customFormat="1" ht="12" customHeight="1" x14ac:dyDescent="0.15">
      <c r="A165" s="17" t="s">
        <v>252</v>
      </c>
      <c r="B165" s="17" t="s">
        <v>75</v>
      </c>
      <c r="C165" s="1">
        <v>1</v>
      </c>
      <c r="D165" s="13" t="s">
        <v>107</v>
      </c>
      <c r="E165" s="2">
        <v>15.08</v>
      </c>
      <c r="F165" s="34">
        <f t="shared" si="54"/>
        <v>19.603999999999999</v>
      </c>
      <c r="G165" s="34">
        <f t="shared" si="55"/>
        <v>22.740639999999999</v>
      </c>
      <c r="H165" s="33">
        <f t="shared" si="56"/>
        <v>22.740639999999999</v>
      </c>
      <c r="I165" s="33"/>
      <c r="J165" s="35">
        <f t="shared" si="57"/>
        <v>23</v>
      </c>
      <c r="K165" s="33">
        <f t="shared" si="58"/>
        <v>0.25936000000000092</v>
      </c>
      <c r="L165" s="33">
        <f t="shared" si="59"/>
        <v>0.25936000000000092</v>
      </c>
      <c r="M165" s="33" t="s">
        <v>110</v>
      </c>
      <c r="N165" s="33">
        <v>4</v>
      </c>
      <c r="O165" s="33">
        <f t="shared" si="60"/>
        <v>5.6851599999999998</v>
      </c>
      <c r="P165" s="33">
        <f t="shared" si="61"/>
        <v>6</v>
      </c>
      <c r="Q165" s="33">
        <f t="shared" si="62"/>
        <v>0.31484000000000023</v>
      </c>
      <c r="R165" s="33">
        <f t="shared" si="63"/>
        <v>1.2593600000000009</v>
      </c>
      <c r="S165" s="1" t="str">
        <f t="shared" si="64"/>
        <v>1/4 lbs</v>
      </c>
      <c r="T165" s="6">
        <f t="shared" si="65"/>
        <v>6</v>
      </c>
      <c r="U165" s="13"/>
      <c r="V165" s="13"/>
      <c r="X165" s="64"/>
      <c r="AA165" s="63"/>
      <c r="AB165" s="64"/>
      <c r="AC165" s="64"/>
      <c r="AD165" s="64"/>
      <c r="AV165" s="13"/>
      <c r="BM165" s="13"/>
      <c r="BN165" s="6"/>
      <c r="BO165" s="6"/>
      <c r="BP165" s="8">
        <f t="shared" si="66"/>
        <v>0</v>
      </c>
      <c r="BQ165" s="12"/>
    </row>
    <row r="166" spans="1:69" s="1" customFormat="1" ht="12" customHeight="1" x14ac:dyDescent="0.15">
      <c r="A166" s="17" t="s">
        <v>253</v>
      </c>
      <c r="B166" s="3" t="s">
        <v>75</v>
      </c>
      <c r="C166" s="1">
        <v>1</v>
      </c>
      <c r="D166" s="13" t="s">
        <v>107</v>
      </c>
      <c r="E166" s="2">
        <v>1.51</v>
      </c>
      <c r="F166" s="34">
        <f t="shared" si="54"/>
        <v>1.9630000000000001</v>
      </c>
      <c r="G166" s="34">
        <f t="shared" si="55"/>
        <v>2.2770799999999998</v>
      </c>
      <c r="H166" s="33">
        <f t="shared" si="56"/>
        <v>2.2770799999999998</v>
      </c>
      <c r="I166" s="33"/>
      <c r="J166" s="35">
        <f t="shared" si="57"/>
        <v>2</v>
      </c>
      <c r="K166" s="33">
        <f t="shared" si="58"/>
        <v>-0.27707999999999977</v>
      </c>
      <c r="L166" s="33">
        <f t="shared" si="59"/>
        <v>-0.27707999999999977</v>
      </c>
      <c r="M166" s="33" t="s">
        <v>112</v>
      </c>
      <c r="N166" s="33">
        <v>2</v>
      </c>
      <c r="O166" s="33">
        <f t="shared" si="60"/>
        <v>1.1385399999999999</v>
      </c>
      <c r="P166" s="33">
        <f t="shared" si="61"/>
        <v>1</v>
      </c>
      <c r="Q166" s="33">
        <f t="shared" si="62"/>
        <v>-0.13853999999999989</v>
      </c>
      <c r="R166" s="33">
        <f t="shared" si="63"/>
        <v>-0.27707999999999977</v>
      </c>
      <c r="S166" s="33" t="str">
        <f t="shared" si="64"/>
        <v>1/2 lbs</v>
      </c>
      <c r="T166" s="6">
        <f t="shared" si="65"/>
        <v>1</v>
      </c>
      <c r="BM166" s="35"/>
      <c r="BN166" s="35"/>
      <c r="BO166" s="35"/>
      <c r="BP166" s="8">
        <f t="shared" si="66"/>
        <v>0</v>
      </c>
      <c r="BQ166" s="12"/>
    </row>
    <row r="167" spans="1:69" s="1" customFormat="1" ht="12" customHeight="1" x14ac:dyDescent="0.15">
      <c r="A167" s="3" t="s">
        <v>254</v>
      </c>
      <c r="B167" s="3" t="s">
        <v>75</v>
      </c>
      <c r="C167" s="1">
        <v>1</v>
      </c>
      <c r="D167" s="1" t="s">
        <v>107</v>
      </c>
      <c r="E167" s="2">
        <v>4.24</v>
      </c>
      <c r="F167" s="34">
        <f t="shared" si="54"/>
        <v>5.5120000000000005</v>
      </c>
      <c r="G167" s="34">
        <f t="shared" si="55"/>
        <v>6.3939200000000005</v>
      </c>
      <c r="H167" s="33">
        <f t="shared" si="56"/>
        <v>6.3939200000000005</v>
      </c>
      <c r="I167" s="33"/>
      <c r="J167" s="35">
        <f t="shared" si="57"/>
        <v>6</v>
      </c>
      <c r="K167" s="33">
        <f t="shared" si="58"/>
        <v>-0.39392000000000049</v>
      </c>
      <c r="L167" s="33">
        <f t="shared" si="59"/>
        <v>-0.39392000000000049</v>
      </c>
      <c r="M167" s="33" t="s">
        <v>255</v>
      </c>
      <c r="N167" s="33">
        <v>5.33</v>
      </c>
      <c r="O167" s="33">
        <f t="shared" si="60"/>
        <v>1.1996097560975612</v>
      </c>
      <c r="P167" s="33">
        <f t="shared" si="61"/>
        <v>1</v>
      </c>
      <c r="Q167" s="33">
        <f t="shared" si="62"/>
        <v>-0.19960975609756115</v>
      </c>
      <c r="R167" s="33">
        <f t="shared" si="63"/>
        <v>-1.0639200000000009</v>
      </c>
      <c r="S167" s="1" t="str">
        <f t="shared" si="64"/>
        <v>3 oz</v>
      </c>
      <c r="T167" s="6">
        <f t="shared" si="65"/>
        <v>1</v>
      </c>
      <c r="U167" s="13"/>
      <c r="V167" s="13"/>
      <c r="AV167" s="13"/>
      <c r="BM167" s="13"/>
      <c r="BN167" s="6"/>
      <c r="BO167" s="6"/>
      <c r="BP167" s="8">
        <f t="shared" si="66"/>
        <v>0</v>
      </c>
      <c r="BQ167" s="12"/>
    </row>
    <row r="168" spans="1:69" s="1" customFormat="1" ht="12" customHeight="1" x14ac:dyDescent="0.15">
      <c r="A168" s="3" t="s">
        <v>256</v>
      </c>
      <c r="B168" s="3" t="s">
        <v>75</v>
      </c>
      <c r="C168" s="1">
        <v>1</v>
      </c>
      <c r="D168" s="13" t="s">
        <v>107</v>
      </c>
      <c r="E168" s="2">
        <v>11.72</v>
      </c>
      <c r="F168" s="34">
        <f t="shared" si="54"/>
        <v>15.236000000000001</v>
      </c>
      <c r="G168" s="34">
        <f t="shared" si="55"/>
        <v>17.673759999999998</v>
      </c>
      <c r="H168" s="33">
        <f t="shared" si="56"/>
        <v>17.673759999999998</v>
      </c>
      <c r="I168" s="33">
        <f>H168*1.1</f>
        <v>19.441136</v>
      </c>
      <c r="J168" s="35">
        <f t="shared" si="57"/>
        <v>18</v>
      </c>
      <c r="K168" s="33">
        <f t="shared" si="58"/>
        <v>0.32624000000000208</v>
      </c>
      <c r="L168" s="33">
        <f t="shared" si="59"/>
        <v>0.32624000000000208</v>
      </c>
      <c r="M168" s="33" t="s">
        <v>108</v>
      </c>
      <c r="N168" s="33">
        <v>4</v>
      </c>
      <c r="O168" s="33">
        <f t="shared" si="60"/>
        <v>4.4184399999999995</v>
      </c>
      <c r="P168" s="33">
        <f t="shared" si="61"/>
        <v>4</v>
      </c>
      <c r="Q168" s="33">
        <f t="shared" si="62"/>
        <v>-0.41843999999999948</v>
      </c>
      <c r="R168" s="33">
        <f t="shared" si="63"/>
        <v>-1.6737599999999979</v>
      </c>
      <c r="S168" s="33" t="str">
        <f t="shared" si="64"/>
        <v>4 oz</v>
      </c>
      <c r="T168" s="6">
        <f t="shared" si="65"/>
        <v>4</v>
      </c>
      <c r="V168" s="13"/>
      <c r="AK168" s="1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>
        <v>7.5</v>
      </c>
      <c r="AW168" s="63"/>
      <c r="AX168" s="61">
        <v>7</v>
      </c>
      <c r="AY168" s="63">
        <v>5.5</v>
      </c>
      <c r="AZ168" s="63">
        <v>7</v>
      </c>
      <c r="BA168" s="63">
        <v>7</v>
      </c>
      <c r="BB168" s="63">
        <v>11</v>
      </c>
      <c r="BC168" s="63">
        <v>6.5</v>
      </c>
      <c r="BD168" s="63">
        <v>7</v>
      </c>
      <c r="BE168" s="63">
        <v>10</v>
      </c>
      <c r="BF168" s="63"/>
      <c r="BG168" s="63"/>
      <c r="BH168" s="64"/>
      <c r="BI168" s="63"/>
      <c r="BJ168" s="63"/>
      <c r="BK168" s="63"/>
      <c r="BM168" s="13"/>
      <c r="BN168" s="35"/>
      <c r="BO168" s="35"/>
      <c r="BP168" s="8">
        <f t="shared" si="66"/>
        <v>0</v>
      </c>
      <c r="BQ168" s="12"/>
    </row>
    <row r="169" spans="1:69" s="1" customFormat="1" ht="12" customHeight="1" x14ac:dyDescent="0.15">
      <c r="A169" s="3" t="s">
        <v>257</v>
      </c>
      <c r="B169" s="3" t="s">
        <v>75</v>
      </c>
      <c r="C169" s="1">
        <v>1</v>
      </c>
      <c r="D169" s="13" t="s">
        <v>106</v>
      </c>
      <c r="E169" s="2">
        <v>2.82</v>
      </c>
      <c r="F169" s="34">
        <f t="shared" ref="F169:F200" si="68">E169*1.3</f>
        <v>3.6659999999999999</v>
      </c>
      <c r="G169" s="34">
        <f t="shared" ref="G169:G200" si="69">F169*$C$28</f>
        <v>4.2525599999999999</v>
      </c>
      <c r="H169" s="33">
        <f t="shared" ref="H169:H200" si="70">G169/C169</f>
        <v>4.2525599999999999</v>
      </c>
      <c r="I169" s="33"/>
      <c r="J169" s="35">
        <f t="shared" ref="J169:J200" si="71">ROUND(H169,0)</f>
        <v>4</v>
      </c>
      <c r="K169" s="33">
        <f t="shared" ref="K169:K200" si="72">J169-H169</f>
        <v>-0.2525599999999999</v>
      </c>
      <c r="L169" s="33">
        <f t="shared" ref="L169:L200" si="73">K169*C169</f>
        <v>-0.2525599999999999</v>
      </c>
      <c r="M169" s="33" t="s">
        <v>106</v>
      </c>
      <c r="N169" s="33">
        <v>1</v>
      </c>
      <c r="O169" s="33">
        <f t="shared" ref="O169:O200" si="74">G169/N169</f>
        <v>4.2525599999999999</v>
      </c>
      <c r="P169" s="33">
        <f t="shared" ref="P169:P200" si="75">ROUND(O169,0)</f>
        <v>4</v>
      </c>
      <c r="Q169" s="33">
        <f t="shared" ref="Q169:Q200" si="76">P169-O169</f>
        <v>-0.2525599999999999</v>
      </c>
      <c r="R169" s="33">
        <f t="shared" ref="R169:R200" si="77">Q169*N169</f>
        <v>-0.2525599999999999</v>
      </c>
      <c r="S169" s="33" t="str">
        <f t="shared" ref="S169:S189" si="78">M169</f>
        <v>bunch</v>
      </c>
      <c r="T169" s="6">
        <f t="shared" ref="T169:T200" si="79">P169</f>
        <v>4</v>
      </c>
      <c r="V169" s="13"/>
      <c r="AK169" s="1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5"/>
      <c r="BD169" s="63"/>
      <c r="BE169" s="63"/>
      <c r="BF169" s="63"/>
      <c r="BG169" s="63"/>
      <c r="BH169" s="63"/>
      <c r="BI169" s="63"/>
      <c r="BJ169" s="63"/>
      <c r="BK169" s="63"/>
      <c r="BM169" s="13"/>
      <c r="BN169" s="35"/>
      <c r="BO169" s="35"/>
      <c r="BP169" s="8">
        <f t="shared" ref="BP169:BP200" si="80">BL169*N169*P169</f>
        <v>0</v>
      </c>
      <c r="BQ169" s="12"/>
    </row>
    <row r="170" spans="1:69" s="1" customFormat="1" ht="12" customHeight="1" x14ac:dyDescent="0.15">
      <c r="A170" s="17" t="s">
        <v>258</v>
      </c>
      <c r="B170" s="3" t="s">
        <v>75</v>
      </c>
      <c r="C170" s="1">
        <v>1</v>
      </c>
      <c r="D170" s="13" t="s">
        <v>107</v>
      </c>
      <c r="E170" s="2">
        <v>11.72</v>
      </c>
      <c r="F170" s="34">
        <f t="shared" si="68"/>
        <v>15.236000000000001</v>
      </c>
      <c r="G170" s="34">
        <f t="shared" si="69"/>
        <v>17.673759999999998</v>
      </c>
      <c r="H170" s="33">
        <f t="shared" si="70"/>
        <v>17.673759999999998</v>
      </c>
      <c r="I170" s="33">
        <f>H170*1.1</f>
        <v>19.441136</v>
      </c>
      <c r="J170" s="35">
        <f t="shared" si="71"/>
        <v>18</v>
      </c>
      <c r="K170" s="33">
        <f t="shared" si="72"/>
        <v>0.32624000000000208</v>
      </c>
      <c r="L170" s="33">
        <f t="shared" si="73"/>
        <v>0.32624000000000208</v>
      </c>
      <c r="M170" s="33" t="s">
        <v>108</v>
      </c>
      <c r="N170" s="33">
        <v>4</v>
      </c>
      <c r="O170" s="33">
        <f t="shared" si="74"/>
        <v>4.4184399999999995</v>
      </c>
      <c r="P170" s="33">
        <f t="shared" si="75"/>
        <v>4</v>
      </c>
      <c r="Q170" s="33">
        <f t="shared" si="76"/>
        <v>-0.41843999999999948</v>
      </c>
      <c r="R170" s="33">
        <f t="shared" si="77"/>
        <v>-1.6737599999999979</v>
      </c>
      <c r="S170" s="33" t="str">
        <f t="shared" si="78"/>
        <v>4 oz</v>
      </c>
      <c r="T170" s="6">
        <f t="shared" si="79"/>
        <v>4</v>
      </c>
      <c r="U170" s="13"/>
      <c r="V170" s="61"/>
      <c r="W170" s="64"/>
      <c r="X170" s="63"/>
      <c r="Y170" s="64"/>
      <c r="Z170" s="61">
        <v>11</v>
      </c>
      <c r="AA170" s="63">
        <v>10.5</v>
      </c>
      <c r="AB170" s="63">
        <v>13</v>
      </c>
      <c r="AC170" s="64">
        <v>13</v>
      </c>
      <c r="AD170" s="64">
        <v>8.75</v>
      </c>
      <c r="AE170" s="63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3">
        <v>14.5</v>
      </c>
      <c r="BG170" s="66" t="s">
        <v>259</v>
      </c>
      <c r="BH170" s="64">
        <v>13.75</v>
      </c>
      <c r="BI170" s="63">
        <v>11.5</v>
      </c>
      <c r="BJ170" s="61">
        <v>13</v>
      </c>
      <c r="BK170" s="61">
        <v>4</v>
      </c>
      <c r="BM170" s="35"/>
      <c r="BN170" s="35"/>
      <c r="BO170" s="35"/>
      <c r="BP170" s="8">
        <f t="shared" si="80"/>
        <v>0</v>
      </c>
      <c r="BQ170" s="12"/>
    </row>
    <row r="171" spans="1:69" s="1" customFormat="1" ht="12" customHeight="1" x14ac:dyDescent="0.15">
      <c r="A171" s="17" t="s">
        <v>260</v>
      </c>
      <c r="B171" s="3" t="s">
        <v>75</v>
      </c>
      <c r="C171" s="1">
        <v>1</v>
      </c>
      <c r="D171" s="13" t="s">
        <v>107</v>
      </c>
      <c r="E171" s="2">
        <v>1.41</v>
      </c>
      <c r="F171" s="34">
        <f t="shared" si="68"/>
        <v>1.833</v>
      </c>
      <c r="G171" s="34">
        <f t="shared" si="69"/>
        <v>2.1262799999999999</v>
      </c>
      <c r="H171" s="33">
        <f t="shared" si="70"/>
        <v>2.1262799999999999</v>
      </c>
      <c r="I171" s="33"/>
      <c r="J171" s="35">
        <f t="shared" si="71"/>
        <v>2</v>
      </c>
      <c r="K171" s="33">
        <f t="shared" si="72"/>
        <v>-0.12627999999999995</v>
      </c>
      <c r="L171" s="33">
        <f t="shared" si="73"/>
        <v>-0.12627999999999995</v>
      </c>
      <c r="M171" s="33" t="s">
        <v>112</v>
      </c>
      <c r="N171" s="33">
        <v>2</v>
      </c>
      <c r="O171" s="33">
        <f t="shared" si="74"/>
        <v>1.06314</v>
      </c>
      <c r="P171" s="33">
        <f t="shared" si="75"/>
        <v>1</v>
      </c>
      <c r="Q171" s="33">
        <f t="shared" si="76"/>
        <v>-6.3139999999999974E-2</v>
      </c>
      <c r="R171" s="33">
        <f t="shared" si="77"/>
        <v>-0.12627999999999995</v>
      </c>
      <c r="S171" s="33" t="str">
        <f t="shared" si="78"/>
        <v>1/2 lbs</v>
      </c>
      <c r="T171" s="6">
        <f t="shared" si="79"/>
        <v>1</v>
      </c>
      <c r="V171" s="61">
        <v>0</v>
      </c>
      <c r="W171" s="61">
        <v>5</v>
      </c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M171" s="35"/>
      <c r="BN171" s="35"/>
      <c r="BO171" s="35"/>
      <c r="BP171" s="8">
        <f t="shared" si="80"/>
        <v>0</v>
      </c>
      <c r="BQ171" s="12"/>
    </row>
    <row r="172" spans="1:69" s="1" customFormat="1" ht="12" customHeight="1" x14ac:dyDescent="0.15">
      <c r="A172" s="17" t="s">
        <v>261</v>
      </c>
      <c r="B172" s="3" t="s">
        <v>75</v>
      </c>
      <c r="C172" s="1">
        <v>1</v>
      </c>
      <c r="D172" s="13" t="s">
        <v>107</v>
      </c>
      <c r="E172" s="2">
        <v>1.41</v>
      </c>
      <c r="F172" s="34">
        <f t="shared" si="68"/>
        <v>1.833</v>
      </c>
      <c r="G172" s="34">
        <f t="shared" si="69"/>
        <v>2.1262799999999999</v>
      </c>
      <c r="H172" s="33">
        <f t="shared" si="70"/>
        <v>2.1262799999999999</v>
      </c>
      <c r="I172" s="33"/>
      <c r="J172" s="35">
        <f t="shared" si="71"/>
        <v>2</v>
      </c>
      <c r="K172" s="33">
        <f t="shared" si="72"/>
        <v>-0.12627999999999995</v>
      </c>
      <c r="L172" s="33">
        <f t="shared" si="73"/>
        <v>-0.12627999999999995</v>
      </c>
      <c r="M172" s="33" t="s">
        <v>112</v>
      </c>
      <c r="N172" s="33">
        <v>2</v>
      </c>
      <c r="O172" s="33">
        <f t="shared" si="74"/>
        <v>1.06314</v>
      </c>
      <c r="P172" s="33">
        <f t="shared" si="75"/>
        <v>1</v>
      </c>
      <c r="Q172" s="33">
        <f t="shared" si="76"/>
        <v>-6.3139999999999974E-2</v>
      </c>
      <c r="R172" s="33">
        <f t="shared" si="77"/>
        <v>-0.12627999999999995</v>
      </c>
      <c r="S172" s="33" t="str">
        <f t="shared" si="78"/>
        <v>1/2 lbs</v>
      </c>
      <c r="T172" s="6">
        <f t="shared" si="79"/>
        <v>1</v>
      </c>
      <c r="AI172" s="61"/>
      <c r="AJ172" s="63"/>
      <c r="AK172" s="61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1"/>
      <c r="AZ172" s="61"/>
      <c r="BA172" s="61"/>
      <c r="BB172" s="61"/>
      <c r="BD172" s="61"/>
      <c r="BE172" s="61"/>
      <c r="BF172" s="61"/>
      <c r="BG172" s="61"/>
      <c r="BH172" s="61"/>
      <c r="BI172" s="61"/>
      <c r="BJ172" s="61"/>
      <c r="BK172" s="61"/>
      <c r="BM172" s="35"/>
      <c r="BN172" s="35"/>
      <c r="BO172" s="35"/>
      <c r="BP172" s="8">
        <f t="shared" si="80"/>
        <v>0</v>
      </c>
      <c r="BQ172" s="12"/>
    </row>
    <row r="173" spans="1:69" s="1" customFormat="1" ht="12" customHeight="1" x14ac:dyDescent="0.15">
      <c r="A173" s="17" t="s">
        <v>262</v>
      </c>
      <c r="B173" s="3" t="s">
        <v>75</v>
      </c>
      <c r="C173" s="1">
        <v>1</v>
      </c>
      <c r="D173" s="13" t="s">
        <v>107</v>
      </c>
      <c r="E173" s="2">
        <v>1.41</v>
      </c>
      <c r="F173" s="34">
        <f t="shared" si="68"/>
        <v>1.833</v>
      </c>
      <c r="G173" s="34">
        <f t="shared" si="69"/>
        <v>2.1262799999999999</v>
      </c>
      <c r="H173" s="33">
        <f t="shared" si="70"/>
        <v>2.1262799999999999</v>
      </c>
      <c r="I173" s="33">
        <f>H173*1.1</f>
        <v>2.338908</v>
      </c>
      <c r="J173" s="35">
        <f t="shared" si="71"/>
        <v>2</v>
      </c>
      <c r="K173" s="33">
        <f t="shared" si="72"/>
        <v>-0.12627999999999995</v>
      </c>
      <c r="L173" s="33">
        <f t="shared" si="73"/>
        <v>-0.12627999999999995</v>
      </c>
      <c r="M173" s="33" t="s">
        <v>112</v>
      </c>
      <c r="N173" s="33">
        <v>2</v>
      </c>
      <c r="O173" s="33">
        <f t="shared" si="74"/>
        <v>1.06314</v>
      </c>
      <c r="P173" s="33">
        <f t="shared" si="75"/>
        <v>1</v>
      </c>
      <c r="Q173" s="33">
        <f t="shared" si="76"/>
        <v>-6.3139999999999974E-2</v>
      </c>
      <c r="R173" s="33">
        <f t="shared" si="77"/>
        <v>-0.12627999999999995</v>
      </c>
      <c r="S173" s="33" t="str">
        <f t="shared" si="78"/>
        <v>1/2 lbs</v>
      </c>
      <c r="T173" s="6">
        <f t="shared" si="79"/>
        <v>1</v>
      </c>
      <c r="U173" s="13"/>
      <c r="V173" s="61">
        <v>11</v>
      </c>
      <c r="W173" s="61">
        <v>10</v>
      </c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>
        <v>30</v>
      </c>
      <c r="BA173" s="61">
        <v>48</v>
      </c>
      <c r="BB173" s="61">
        <v>11</v>
      </c>
      <c r="BC173" s="61">
        <v>26</v>
      </c>
      <c r="BD173" s="61">
        <v>11</v>
      </c>
      <c r="BE173" s="61">
        <v>18</v>
      </c>
      <c r="BF173" s="61">
        <v>16</v>
      </c>
      <c r="BG173" s="61">
        <v>18</v>
      </c>
      <c r="BH173" s="61">
        <v>21</v>
      </c>
      <c r="BI173" s="61">
        <v>7</v>
      </c>
      <c r="BJ173" s="61">
        <v>22</v>
      </c>
      <c r="BK173" s="61"/>
      <c r="BM173" s="35"/>
      <c r="BN173" s="35"/>
      <c r="BO173" s="35"/>
      <c r="BP173" s="8">
        <f t="shared" si="80"/>
        <v>0</v>
      </c>
      <c r="BQ173" s="12"/>
    </row>
    <row r="174" spans="1:69" s="1" customFormat="1" ht="12" customHeight="1" x14ac:dyDescent="0.15">
      <c r="A174" s="17" t="s">
        <v>263</v>
      </c>
      <c r="B174" s="3" t="s">
        <v>75</v>
      </c>
      <c r="C174" s="1">
        <v>1</v>
      </c>
      <c r="D174" s="13" t="s">
        <v>107</v>
      </c>
      <c r="E174" s="2">
        <v>1.51</v>
      </c>
      <c r="F174" s="34">
        <f t="shared" si="68"/>
        <v>1.9630000000000001</v>
      </c>
      <c r="G174" s="34">
        <f t="shared" si="69"/>
        <v>2.2770799999999998</v>
      </c>
      <c r="H174" s="33">
        <f t="shared" si="70"/>
        <v>2.2770799999999998</v>
      </c>
      <c r="I174" s="33"/>
      <c r="J174" s="35">
        <f t="shared" si="71"/>
        <v>2</v>
      </c>
      <c r="K174" s="33">
        <f t="shared" si="72"/>
        <v>-0.27707999999999977</v>
      </c>
      <c r="L174" s="33">
        <f t="shared" si="73"/>
        <v>-0.27707999999999977</v>
      </c>
      <c r="M174" s="33" t="s">
        <v>149</v>
      </c>
      <c r="N174" s="33">
        <v>1</v>
      </c>
      <c r="O174" s="33">
        <f t="shared" si="74"/>
        <v>2.2770799999999998</v>
      </c>
      <c r="P174" s="33">
        <f t="shared" si="75"/>
        <v>2</v>
      </c>
      <c r="Q174" s="33">
        <f t="shared" si="76"/>
        <v>-0.27707999999999977</v>
      </c>
      <c r="R174" s="33">
        <f t="shared" si="77"/>
        <v>-0.27707999999999977</v>
      </c>
      <c r="S174" s="33" t="str">
        <f t="shared" si="78"/>
        <v>1 lbs</v>
      </c>
      <c r="T174" s="6">
        <f t="shared" si="79"/>
        <v>2</v>
      </c>
      <c r="BM174" s="35"/>
      <c r="BN174" s="35"/>
      <c r="BO174" s="35"/>
      <c r="BP174" s="8">
        <f t="shared" si="80"/>
        <v>0</v>
      </c>
      <c r="BQ174" s="12"/>
    </row>
    <row r="175" spans="1:69" s="1" customFormat="1" ht="12" customHeight="1" x14ac:dyDescent="0.15">
      <c r="A175" s="17" t="s">
        <v>264</v>
      </c>
      <c r="B175" s="3" t="s">
        <v>75</v>
      </c>
      <c r="C175" s="1">
        <v>1</v>
      </c>
      <c r="D175" s="13" t="s">
        <v>107</v>
      </c>
      <c r="E175" s="2">
        <v>1.1499999999999999</v>
      </c>
      <c r="F175" s="34">
        <f t="shared" si="68"/>
        <v>1.4949999999999999</v>
      </c>
      <c r="G175" s="34">
        <f t="shared" si="69"/>
        <v>1.7341999999999997</v>
      </c>
      <c r="H175" s="33">
        <f t="shared" si="70"/>
        <v>1.7341999999999997</v>
      </c>
      <c r="I175" s="33"/>
      <c r="J175" s="35">
        <f t="shared" si="71"/>
        <v>2</v>
      </c>
      <c r="K175" s="33">
        <f t="shared" si="72"/>
        <v>0.26580000000000026</v>
      </c>
      <c r="L175" s="33">
        <f t="shared" si="73"/>
        <v>0.26580000000000026</v>
      </c>
      <c r="M175" s="33" t="s">
        <v>265</v>
      </c>
      <c r="N175" s="33">
        <v>0.5</v>
      </c>
      <c r="O175" s="33">
        <f t="shared" si="74"/>
        <v>3.4683999999999995</v>
      </c>
      <c r="P175" s="33">
        <f t="shared" si="75"/>
        <v>3</v>
      </c>
      <c r="Q175" s="33">
        <f t="shared" si="76"/>
        <v>-0.46839999999999948</v>
      </c>
      <c r="R175" s="33">
        <f t="shared" si="77"/>
        <v>-0.23419999999999974</v>
      </c>
      <c r="S175" s="33" t="str">
        <f t="shared" si="78"/>
        <v>2 lbs</v>
      </c>
      <c r="T175" s="6">
        <f t="shared" si="79"/>
        <v>3</v>
      </c>
      <c r="BM175" s="35"/>
      <c r="BN175" s="35"/>
      <c r="BO175" s="35"/>
      <c r="BP175" s="8">
        <f t="shared" si="80"/>
        <v>0</v>
      </c>
      <c r="BQ175" s="12"/>
    </row>
    <row r="176" spans="1:69" s="1" customFormat="1" ht="12" customHeight="1" x14ac:dyDescent="0.15">
      <c r="A176" s="17" t="s">
        <v>266</v>
      </c>
      <c r="B176" s="3" t="s">
        <v>75</v>
      </c>
      <c r="C176" s="1">
        <v>1</v>
      </c>
      <c r="D176" s="13" t="s">
        <v>107</v>
      </c>
      <c r="E176" s="2">
        <v>1.41</v>
      </c>
      <c r="F176" s="34">
        <f t="shared" si="68"/>
        <v>1.833</v>
      </c>
      <c r="G176" s="34">
        <f t="shared" si="69"/>
        <v>2.1262799999999999</v>
      </c>
      <c r="H176" s="33">
        <f t="shared" si="70"/>
        <v>2.1262799999999999</v>
      </c>
      <c r="I176" s="33"/>
      <c r="J176" s="35">
        <f t="shared" si="71"/>
        <v>2</v>
      </c>
      <c r="K176" s="33">
        <f t="shared" si="72"/>
        <v>-0.12627999999999995</v>
      </c>
      <c r="L176" s="33">
        <f t="shared" si="73"/>
        <v>-0.12627999999999995</v>
      </c>
      <c r="M176" s="33" t="s">
        <v>112</v>
      </c>
      <c r="N176" s="33">
        <v>2</v>
      </c>
      <c r="O176" s="33">
        <f t="shared" si="74"/>
        <v>1.06314</v>
      </c>
      <c r="P176" s="33">
        <f t="shared" si="75"/>
        <v>1</v>
      </c>
      <c r="Q176" s="33">
        <f t="shared" si="76"/>
        <v>-6.3139999999999974E-2</v>
      </c>
      <c r="R176" s="33">
        <f t="shared" si="77"/>
        <v>-0.12627999999999995</v>
      </c>
      <c r="S176" s="33" t="str">
        <f t="shared" si="78"/>
        <v>1/2 lbs</v>
      </c>
      <c r="T176" s="6">
        <f t="shared" si="79"/>
        <v>1</v>
      </c>
      <c r="V176" s="61">
        <v>5</v>
      </c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M176" s="35"/>
      <c r="BN176" s="35"/>
      <c r="BO176" s="35"/>
      <c r="BP176" s="8">
        <f t="shared" si="80"/>
        <v>0</v>
      </c>
      <c r="BQ176" s="12"/>
    </row>
    <row r="177" spans="1:69" s="1" customFormat="1" ht="12" customHeight="1" x14ac:dyDescent="0.15">
      <c r="A177" s="17" t="s">
        <v>267</v>
      </c>
      <c r="B177" s="3" t="s">
        <v>75</v>
      </c>
      <c r="C177" s="1">
        <v>1</v>
      </c>
      <c r="D177" s="13" t="s">
        <v>107</v>
      </c>
      <c r="E177" s="2">
        <v>1.41</v>
      </c>
      <c r="F177" s="34">
        <f t="shared" si="68"/>
        <v>1.833</v>
      </c>
      <c r="G177" s="34">
        <f t="shared" si="69"/>
        <v>2.1262799999999999</v>
      </c>
      <c r="H177" s="33">
        <f t="shared" si="70"/>
        <v>2.1262799999999999</v>
      </c>
      <c r="I177" s="33">
        <f>H177*1.1</f>
        <v>2.338908</v>
      </c>
      <c r="J177" s="35">
        <f t="shared" si="71"/>
        <v>2</v>
      </c>
      <c r="K177" s="33">
        <f t="shared" si="72"/>
        <v>-0.12627999999999995</v>
      </c>
      <c r="L177" s="33">
        <f t="shared" si="73"/>
        <v>-0.12627999999999995</v>
      </c>
      <c r="M177" s="33" t="s">
        <v>112</v>
      </c>
      <c r="N177" s="33">
        <v>2</v>
      </c>
      <c r="O177" s="33">
        <f t="shared" si="74"/>
        <v>1.06314</v>
      </c>
      <c r="P177" s="33">
        <f t="shared" si="75"/>
        <v>1</v>
      </c>
      <c r="Q177" s="33">
        <f t="shared" si="76"/>
        <v>-6.3139999999999974E-2</v>
      </c>
      <c r="R177" s="33">
        <f t="shared" si="77"/>
        <v>-0.12627999999999995</v>
      </c>
      <c r="S177" s="33" t="str">
        <f t="shared" si="78"/>
        <v>1/2 lbs</v>
      </c>
      <c r="T177" s="6">
        <f t="shared" si="79"/>
        <v>1</v>
      </c>
      <c r="U177" s="13"/>
      <c r="AW177" s="61"/>
      <c r="AX177" s="61"/>
      <c r="AY177" s="61">
        <v>75</v>
      </c>
      <c r="AZ177" s="61">
        <v>37</v>
      </c>
      <c r="BA177" s="61">
        <v>32</v>
      </c>
      <c r="BB177" s="61">
        <v>35</v>
      </c>
      <c r="BC177" s="61">
        <v>22</v>
      </c>
      <c r="BD177" s="61">
        <v>25</v>
      </c>
      <c r="BE177" s="61">
        <v>32</v>
      </c>
      <c r="BF177" s="61">
        <v>23</v>
      </c>
      <c r="BG177" s="61">
        <v>26</v>
      </c>
      <c r="BH177" s="61">
        <v>7</v>
      </c>
      <c r="BL177" s="1">
        <v>7</v>
      </c>
      <c r="BM177" s="35">
        <v>7</v>
      </c>
      <c r="BN177" s="35"/>
      <c r="BO177" s="35"/>
      <c r="BP177" s="8">
        <f t="shared" si="80"/>
        <v>14</v>
      </c>
      <c r="BQ177" s="12"/>
    </row>
    <row r="178" spans="1:69" s="1" customFormat="1" ht="12" customHeight="1" x14ac:dyDescent="0.15">
      <c r="A178" s="17" t="s">
        <v>268</v>
      </c>
      <c r="B178" s="3" t="s">
        <v>75</v>
      </c>
      <c r="C178" s="1">
        <v>1</v>
      </c>
      <c r="D178" s="13" t="s">
        <v>269</v>
      </c>
      <c r="E178" s="2">
        <v>2.5</v>
      </c>
      <c r="F178" s="34">
        <f t="shared" si="68"/>
        <v>3.25</v>
      </c>
      <c r="G178" s="34">
        <f t="shared" si="69"/>
        <v>3.7699999999999996</v>
      </c>
      <c r="H178" s="33">
        <f t="shared" si="70"/>
        <v>3.7699999999999996</v>
      </c>
      <c r="I178" s="33"/>
      <c r="J178" s="35">
        <f t="shared" si="71"/>
        <v>4</v>
      </c>
      <c r="K178" s="33">
        <f t="shared" si="72"/>
        <v>0.23000000000000043</v>
      </c>
      <c r="L178" s="33">
        <f t="shared" si="73"/>
        <v>0.23000000000000043</v>
      </c>
      <c r="M178" s="33" t="s">
        <v>147</v>
      </c>
      <c r="N178" s="33">
        <v>1</v>
      </c>
      <c r="O178" s="33">
        <f t="shared" si="74"/>
        <v>3.7699999999999996</v>
      </c>
      <c r="P178" s="33">
        <f t="shared" si="75"/>
        <v>4</v>
      </c>
      <c r="Q178" s="33">
        <f t="shared" si="76"/>
        <v>0.23000000000000043</v>
      </c>
      <c r="R178" s="33">
        <f t="shared" si="77"/>
        <v>0.23000000000000043</v>
      </c>
      <c r="S178" s="33" t="str">
        <f t="shared" si="78"/>
        <v>bag</v>
      </c>
      <c r="T178" s="6">
        <f t="shared" si="79"/>
        <v>4</v>
      </c>
      <c r="BM178" s="35"/>
      <c r="BN178" s="35"/>
      <c r="BO178" s="35"/>
      <c r="BP178" s="8">
        <f t="shared" si="80"/>
        <v>0</v>
      </c>
      <c r="BQ178" s="12"/>
    </row>
    <row r="179" spans="1:69" s="1" customFormat="1" ht="12" customHeight="1" x14ac:dyDescent="0.15">
      <c r="A179" s="17" t="s">
        <v>270</v>
      </c>
      <c r="B179" s="3" t="s">
        <v>75</v>
      </c>
      <c r="C179" s="1">
        <v>1</v>
      </c>
      <c r="D179" s="13" t="s">
        <v>107</v>
      </c>
      <c r="E179" s="2">
        <v>1.98</v>
      </c>
      <c r="F179" s="34">
        <f t="shared" si="68"/>
        <v>2.5739999999999998</v>
      </c>
      <c r="G179" s="34">
        <f t="shared" si="69"/>
        <v>2.9858399999999996</v>
      </c>
      <c r="H179" s="33">
        <f t="shared" si="70"/>
        <v>2.9858399999999996</v>
      </c>
      <c r="I179" s="33">
        <f>H179*1.1</f>
        <v>3.284424</v>
      </c>
      <c r="J179" s="35">
        <f t="shared" si="71"/>
        <v>3</v>
      </c>
      <c r="K179" s="33">
        <f t="shared" si="72"/>
        <v>1.4160000000000394E-2</v>
      </c>
      <c r="L179" s="33">
        <f t="shared" si="73"/>
        <v>1.4160000000000394E-2</v>
      </c>
      <c r="M179" s="33" t="s">
        <v>112</v>
      </c>
      <c r="N179" s="33">
        <v>2</v>
      </c>
      <c r="O179" s="33">
        <f t="shared" si="74"/>
        <v>1.4929199999999998</v>
      </c>
      <c r="P179" s="33">
        <f t="shared" si="75"/>
        <v>1</v>
      </c>
      <c r="Q179" s="33">
        <f t="shared" si="76"/>
        <v>-0.4929199999999998</v>
      </c>
      <c r="R179" s="33">
        <f t="shared" si="77"/>
        <v>-0.98583999999999961</v>
      </c>
      <c r="S179" s="33" t="str">
        <f t="shared" si="78"/>
        <v>1/2 lbs</v>
      </c>
      <c r="T179" s="6">
        <f t="shared" si="79"/>
        <v>1</v>
      </c>
      <c r="U179" s="13"/>
      <c r="AV179" s="63"/>
      <c r="AW179" s="61"/>
      <c r="AX179" s="61"/>
      <c r="AY179" s="61"/>
      <c r="AZ179" s="61">
        <v>35</v>
      </c>
      <c r="BA179" s="61">
        <v>32</v>
      </c>
      <c r="BB179" s="61">
        <v>16</v>
      </c>
      <c r="BC179" s="61">
        <v>28</v>
      </c>
      <c r="BD179" s="61">
        <v>24</v>
      </c>
      <c r="BE179" s="61">
        <v>23</v>
      </c>
      <c r="BF179" s="61">
        <v>28</v>
      </c>
      <c r="BG179" s="61">
        <v>7</v>
      </c>
      <c r="BH179" s="61">
        <v>19</v>
      </c>
      <c r="BI179" s="61">
        <v>20</v>
      </c>
      <c r="BJ179" s="61">
        <v>19</v>
      </c>
      <c r="BK179" s="61">
        <v>32</v>
      </c>
      <c r="BM179" s="35"/>
      <c r="BN179" s="35"/>
      <c r="BO179" s="35"/>
      <c r="BP179" s="8">
        <f t="shared" si="80"/>
        <v>0</v>
      </c>
      <c r="BQ179" s="12"/>
    </row>
    <row r="180" spans="1:69" s="1" customFormat="1" ht="12" customHeight="1" x14ac:dyDescent="0.15">
      <c r="A180" s="17" t="s">
        <v>271</v>
      </c>
      <c r="B180" s="3" t="s">
        <v>75</v>
      </c>
      <c r="C180" s="1">
        <v>1</v>
      </c>
      <c r="D180" s="13" t="s">
        <v>107</v>
      </c>
      <c r="E180" s="2">
        <v>1.51</v>
      </c>
      <c r="F180" s="34">
        <f t="shared" si="68"/>
        <v>1.9630000000000001</v>
      </c>
      <c r="G180" s="34">
        <f t="shared" si="69"/>
        <v>2.2770799999999998</v>
      </c>
      <c r="H180" s="33">
        <f t="shared" si="70"/>
        <v>2.2770799999999998</v>
      </c>
      <c r="I180" s="33"/>
      <c r="J180" s="35">
        <f t="shared" si="71"/>
        <v>2</v>
      </c>
      <c r="K180" s="33">
        <f t="shared" si="72"/>
        <v>-0.27707999999999977</v>
      </c>
      <c r="L180" s="33">
        <f t="shared" si="73"/>
        <v>-0.27707999999999977</v>
      </c>
      <c r="M180" s="33" t="s">
        <v>149</v>
      </c>
      <c r="N180" s="33">
        <v>1</v>
      </c>
      <c r="O180" s="33">
        <f t="shared" si="74"/>
        <v>2.2770799999999998</v>
      </c>
      <c r="P180" s="33">
        <f t="shared" si="75"/>
        <v>2</v>
      </c>
      <c r="Q180" s="33">
        <f t="shared" si="76"/>
        <v>-0.27707999999999977</v>
      </c>
      <c r="R180" s="33">
        <f t="shared" si="77"/>
        <v>-0.27707999999999977</v>
      </c>
      <c r="S180" s="33" t="str">
        <f t="shared" si="78"/>
        <v>1 lbs</v>
      </c>
      <c r="T180" s="6">
        <f t="shared" si="79"/>
        <v>2</v>
      </c>
      <c r="BM180" s="35"/>
      <c r="BN180" s="35"/>
      <c r="BO180" s="35"/>
      <c r="BP180" s="8">
        <f t="shared" si="80"/>
        <v>0</v>
      </c>
      <c r="BQ180" s="12"/>
    </row>
    <row r="181" spans="1:69" s="1" customFormat="1" ht="12" customHeight="1" x14ac:dyDescent="0.15">
      <c r="A181" s="17" t="s">
        <v>272</v>
      </c>
      <c r="B181" s="3" t="s">
        <v>75</v>
      </c>
      <c r="C181" s="1">
        <v>1</v>
      </c>
      <c r="D181" s="13" t="s">
        <v>107</v>
      </c>
      <c r="E181" s="2">
        <v>1.1499999999999999</v>
      </c>
      <c r="F181" s="34">
        <f t="shared" si="68"/>
        <v>1.4949999999999999</v>
      </c>
      <c r="G181" s="34">
        <f t="shared" si="69"/>
        <v>1.7341999999999997</v>
      </c>
      <c r="H181" s="33">
        <f t="shared" si="70"/>
        <v>1.7341999999999997</v>
      </c>
      <c r="I181" s="33"/>
      <c r="J181" s="35">
        <f t="shared" si="71"/>
        <v>2</v>
      </c>
      <c r="K181" s="33">
        <f t="shared" si="72"/>
        <v>0.26580000000000026</v>
      </c>
      <c r="L181" s="33">
        <f t="shared" si="73"/>
        <v>0.26580000000000026</v>
      </c>
      <c r="M181" s="33" t="s">
        <v>265</v>
      </c>
      <c r="N181" s="33">
        <v>0.5</v>
      </c>
      <c r="O181" s="33">
        <f t="shared" si="74"/>
        <v>3.4683999999999995</v>
      </c>
      <c r="P181" s="33">
        <f t="shared" si="75"/>
        <v>3</v>
      </c>
      <c r="Q181" s="33">
        <f t="shared" si="76"/>
        <v>-0.46839999999999948</v>
      </c>
      <c r="R181" s="33">
        <f t="shared" si="77"/>
        <v>-0.23419999999999974</v>
      </c>
      <c r="S181" s="33" t="str">
        <f t="shared" si="78"/>
        <v>2 lbs</v>
      </c>
      <c r="T181" s="6">
        <f t="shared" si="79"/>
        <v>3</v>
      </c>
      <c r="BM181" s="35"/>
      <c r="BN181" s="35"/>
      <c r="BO181" s="35"/>
      <c r="BP181" s="8">
        <f t="shared" si="80"/>
        <v>0</v>
      </c>
      <c r="BQ181" s="12"/>
    </row>
    <row r="182" spans="1:69" s="1" customFormat="1" ht="12" customHeight="1" x14ac:dyDescent="0.15">
      <c r="A182" s="17" t="s">
        <v>273</v>
      </c>
      <c r="B182" s="17" t="s">
        <v>75</v>
      </c>
      <c r="C182" s="1">
        <v>1</v>
      </c>
      <c r="D182" s="13" t="s">
        <v>107</v>
      </c>
      <c r="E182" s="2">
        <v>1.1499999999999999</v>
      </c>
      <c r="F182" s="34">
        <f t="shared" si="68"/>
        <v>1.4949999999999999</v>
      </c>
      <c r="G182" s="34">
        <f t="shared" si="69"/>
        <v>1.7341999999999997</v>
      </c>
      <c r="H182" s="33">
        <f t="shared" si="70"/>
        <v>1.7341999999999997</v>
      </c>
      <c r="I182" s="33"/>
      <c r="J182" s="35">
        <f t="shared" si="71"/>
        <v>2</v>
      </c>
      <c r="K182" s="33">
        <f t="shared" si="72"/>
        <v>0.26580000000000026</v>
      </c>
      <c r="L182" s="33">
        <f t="shared" si="73"/>
        <v>0.26580000000000026</v>
      </c>
      <c r="M182" s="33" t="s">
        <v>265</v>
      </c>
      <c r="N182" s="33">
        <v>0.5</v>
      </c>
      <c r="O182" s="33">
        <f t="shared" si="74"/>
        <v>3.4683999999999995</v>
      </c>
      <c r="P182" s="33">
        <f t="shared" si="75"/>
        <v>3</v>
      </c>
      <c r="Q182" s="33">
        <f t="shared" si="76"/>
        <v>-0.46839999999999948</v>
      </c>
      <c r="R182" s="33">
        <f t="shared" si="77"/>
        <v>-0.23419999999999974</v>
      </c>
      <c r="S182" s="33" t="str">
        <f t="shared" si="78"/>
        <v>2 lbs</v>
      </c>
      <c r="T182" s="6">
        <f t="shared" si="79"/>
        <v>3</v>
      </c>
      <c r="BM182" s="35"/>
      <c r="BN182" s="35"/>
      <c r="BO182" s="35"/>
      <c r="BP182" s="8">
        <f t="shared" si="80"/>
        <v>0</v>
      </c>
      <c r="BQ182" s="12"/>
    </row>
    <row r="183" spans="1:69" s="1" customFormat="1" ht="12" customHeight="1" x14ac:dyDescent="0.15">
      <c r="A183" s="17" t="s">
        <v>274</v>
      </c>
      <c r="B183" s="17" t="s">
        <v>75</v>
      </c>
      <c r="C183" s="1">
        <v>1</v>
      </c>
      <c r="D183" s="13" t="s">
        <v>107</v>
      </c>
      <c r="E183" s="2">
        <v>1.1299999999999999</v>
      </c>
      <c r="F183" s="34">
        <f t="shared" si="68"/>
        <v>1.4689999999999999</v>
      </c>
      <c r="G183" s="34">
        <f t="shared" si="69"/>
        <v>1.7040399999999998</v>
      </c>
      <c r="H183" s="33">
        <f t="shared" si="70"/>
        <v>1.7040399999999998</v>
      </c>
      <c r="I183" s="33"/>
      <c r="J183" s="35">
        <f t="shared" si="71"/>
        <v>2</v>
      </c>
      <c r="K183" s="33">
        <f t="shared" si="72"/>
        <v>0.29596000000000022</v>
      </c>
      <c r="L183" s="33">
        <f t="shared" si="73"/>
        <v>0.29596000000000022</v>
      </c>
      <c r="M183" s="33" t="s">
        <v>265</v>
      </c>
      <c r="N183" s="33">
        <v>0.5</v>
      </c>
      <c r="O183" s="33">
        <f t="shared" si="74"/>
        <v>3.4080799999999996</v>
      </c>
      <c r="P183" s="33">
        <f t="shared" si="75"/>
        <v>3</v>
      </c>
      <c r="Q183" s="33">
        <f t="shared" si="76"/>
        <v>-0.40807999999999955</v>
      </c>
      <c r="R183" s="33">
        <f t="shared" si="77"/>
        <v>-0.20403999999999978</v>
      </c>
      <c r="S183" s="33" t="str">
        <f t="shared" si="78"/>
        <v>2 lbs</v>
      </c>
      <c r="T183" s="6">
        <f t="shared" si="79"/>
        <v>3</v>
      </c>
      <c r="BM183" s="35"/>
      <c r="BN183" s="35"/>
      <c r="BO183" s="35"/>
      <c r="BP183" s="8">
        <f t="shared" si="80"/>
        <v>0</v>
      </c>
      <c r="BQ183" s="12"/>
    </row>
    <row r="184" spans="1:69" s="1" customFormat="1" ht="12" customHeight="1" x14ac:dyDescent="0.15">
      <c r="A184" s="17" t="s">
        <v>275</v>
      </c>
      <c r="B184" s="17" t="s">
        <v>75</v>
      </c>
      <c r="C184" s="1">
        <v>1</v>
      </c>
      <c r="D184" s="13" t="s">
        <v>107</v>
      </c>
      <c r="E184" s="2">
        <v>1.51</v>
      </c>
      <c r="F184" s="34">
        <f t="shared" si="68"/>
        <v>1.9630000000000001</v>
      </c>
      <c r="G184" s="34">
        <f t="shared" si="69"/>
        <v>2.2770799999999998</v>
      </c>
      <c r="H184" s="33">
        <f t="shared" si="70"/>
        <v>2.2770799999999998</v>
      </c>
      <c r="I184" s="33"/>
      <c r="J184" s="35">
        <f t="shared" si="71"/>
        <v>2</v>
      </c>
      <c r="K184" s="33">
        <f t="shared" si="72"/>
        <v>-0.27707999999999977</v>
      </c>
      <c r="L184" s="33">
        <f t="shared" si="73"/>
        <v>-0.27707999999999977</v>
      </c>
      <c r="M184" s="33" t="s">
        <v>112</v>
      </c>
      <c r="N184" s="33">
        <v>2</v>
      </c>
      <c r="O184" s="33">
        <f t="shared" si="74"/>
        <v>1.1385399999999999</v>
      </c>
      <c r="P184" s="33">
        <f t="shared" si="75"/>
        <v>1</v>
      </c>
      <c r="Q184" s="33">
        <f t="shared" si="76"/>
        <v>-0.13853999999999989</v>
      </c>
      <c r="R184" s="33">
        <f t="shared" si="77"/>
        <v>-0.27707999999999977</v>
      </c>
      <c r="S184" s="33" t="str">
        <f t="shared" si="78"/>
        <v>1/2 lbs</v>
      </c>
      <c r="T184" s="6">
        <f t="shared" si="79"/>
        <v>1</v>
      </c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M184" s="35"/>
      <c r="BN184" s="35"/>
      <c r="BO184" s="35"/>
      <c r="BP184" s="8">
        <f t="shared" si="80"/>
        <v>0</v>
      </c>
      <c r="BQ184" s="12"/>
    </row>
    <row r="185" spans="1:69" s="1" customFormat="1" ht="12" customHeight="1" x14ac:dyDescent="0.15">
      <c r="A185" s="17" t="s">
        <v>276</v>
      </c>
      <c r="B185" s="3" t="s">
        <v>75</v>
      </c>
      <c r="C185" s="1">
        <v>1</v>
      </c>
      <c r="D185" s="13" t="s">
        <v>107</v>
      </c>
      <c r="E185" s="2">
        <v>1.41</v>
      </c>
      <c r="F185" s="34">
        <f t="shared" si="68"/>
        <v>1.833</v>
      </c>
      <c r="G185" s="34">
        <f t="shared" si="69"/>
        <v>2.1262799999999999</v>
      </c>
      <c r="H185" s="33">
        <f t="shared" si="70"/>
        <v>2.1262799999999999</v>
      </c>
      <c r="I185" s="33"/>
      <c r="J185" s="35">
        <f t="shared" si="71"/>
        <v>2</v>
      </c>
      <c r="K185" s="33">
        <f t="shared" si="72"/>
        <v>-0.12627999999999995</v>
      </c>
      <c r="L185" s="33">
        <f t="shared" si="73"/>
        <v>-0.12627999999999995</v>
      </c>
      <c r="M185" s="33" t="s">
        <v>112</v>
      </c>
      <c r="N185" s="33">
        <v>2</v>
      </c>
      <c r="O185" s="33">
        <f t="shared" si="74"/>
        <v>1.06314</v>
      </c>
      <c r="P185" s="33">
        <f t="shared" si="75"/>
        <v>1</v>
      </c>
      <c r="Q185" s="33">
        <f t="shared" si="76"/>
        <v>-6.3139999999999974E-2</v>
      </c>
      <c r="R185" s="33">
        <f t="shared" si="77"/>
        <v>-0.12627999999999995</v>
      </c>
      <c r="S185" s="33" t="str">
        <f t="shared" si="78"/>
        <v>1/2 lbs</v>
      </c>
      <c r="T185" s="6">
        <f t="shared" si="79"/>
        <v>1</v>
      </c>
      <c r="AW185" s="61"/>
      <c r="BM185" s="35"/>
      <c r="BN185" s="35"/>
      <c r="BO185" s="35"/>
      <c r="BP185" s="8">
        <f t="shared" si="80"/>
        <v>0</v>
      </c>
      <c r="BQ185" s="12"/>
    </row>
    <row r="186" spans="1:69" s="1" customFormat="1" ht="12" customHeight="1" x14ac:dyDescent="0.15">
      <c r="A186" s="17" t="s">
        <v>277</v>
      </c>
      <c r="B186" s="3" t="s">
        <v>75</v>
      </c>
      <c r="C186" s="1">
        <v>1</v>
      </c>
      <c r="D186" s="13" t="s">
        <v>107</v>
      </c>
      <c r="E186" s="2">
        <v>1.51</v>
      </c>
      <c r="F186" s="34">
        <f t="shared" si="68"/>
        <v>1.9630000000000001</v>
      </c>
      <c r="G186" s="34">
        <f t="shared" si="69"/>
        <v>2.2770799999999998</v>
      </c>
      <c r="H186" s="33">
        <f t="shared" si="70"/>
        <v>2.2770799999999998</v>
      </c>
      <c r="I186" s="33"/>
      <c r="J186" s="35">
        <f t="shared" si="71"/>
        <v>2</v>
      </c>
      <c r="K186" s="33">
        <f t="shared" si="72"/>
        <v>-0.27707999999999977</v>
      </c>
      <c r="L186" s="33">
        <f t="shared" si="73"/>
        <v>-0.27707999999999977</v>
      </c>
      <c r="M186" s="33" t="s">
        <v>112</v>
      </c>
      <c r="N186" s="33">
        <v>2</v>
      </c>
      <c r="O186" s="33">
        <f t="shared" si="74"/>
        <v>1.1385399999999999</v>
      </c>
      <c r="P186" s="33">
        <f t="shared" si="75"/>
        <v>1</v>
      </c>
      <c r="Q186" s="33">
        <f t="shared" si="76"/>
        <v>-0.13853999999999989</v>
      </c>
      <c r="R186" s="33">
        <f t="shared" si="77"/>
        <v>-0.27707999999999977</v>
      </c>
      <c r="S186" s="33" t="str">
        <f t="shared" si="78"/>
        <v>1/2 lbs</v>
      </c>
      <c r="T186" s="6">
        <f t="shared" si="79"/>
        <v>1</v>
      </c>
      <c r="AV186" s="52"/>
      <c r="BM186" s="35"/>
      <c r="BN186" s="35"/>
      <c r="BO186" s="35"/>
      <c r="BP186" s="8">
        <f t="shared" si="80"/>
        <v>0</v>
      </c>
      <c r="BQ186" s="12"/>
    </row>
    <row r="187" spans="1:69" s="1" customFormat="1" ht="12" customHeight="1" x14ac:dyDescent="0.15">
      <c r="A187" s="17" t="s">
        <v>278</v>
      </c>
      <c r="B187" s="3" t="s">
        <v>75</v>
      </c>
      <c r="C187" s="1">
        <v>1</v>
      </c>
      <c r="D187" s="13" t="s">
        <v>107</v>
      </c>
      <c r="E187" s="2">
        <v>1.32</v>
      </c>
      <c r="F187" s="34">
        <f t="shared" si="68"/>
        <v>1.7160000000000002</v>
      </c>
      <c r="G187" s="34">
        <f t="shared" si="69"/>
        <v>1.9905600000000001</v>
      </c>
      <c r="H187" s="33">
        <f t="shared" si="70"/>
        <v>1.9905600000000001</v>
      </c>
      <c r="I187" s="33">
        <f>H187*1.1</f>
        <v>2.1896160000000005</v>
      </c>
      <c r="J187" s="35">
        <f t="shared" si="71"/>
        <v>2</v>
      </c>
      <c r="K187" s="33">
        <f t="shared" si="72"/>
        <v>9.4399999999998929E-3</v>
      </c>
      <c r="L187" s="33">
        <f t="shared" si="73"/>
        <v>9.4399999999998929E-3</v>
      </c>
      <c r="M187" s="33" t="s">
        <v>112</v>
      </c>
      <c r="N187" s="33">
        <v>2</v>
      </c>
      <c r="O187" s="33">
        <f t="shared" si="74"/>
        <v>0.99528000000000005</v>
      </c>
      <c r="P187" s="33">
        <f t="shared" si="75"/>
        <v>1</v>
      </c>
      <c r="Q187" s="33">
        <f t="shared" si="76"/>
        <v>4.7199999999999465E-3</v>
      </c>
      <c r="R187" s="33">
        <f t="shared" si="77"/>
        <v>9.4399999999998929E-3</v>
      </c>
      <c r="S187" s="33" t="str">
        <f t="shared" si="78"/>
        <v>1/2 lbs</v>
      </c>
      <c r="T187" s="6">
        <f t="shared" si="79"/>
        <v>1</v>
      </c>
      <c r="U187" s="13"/>
      <c r="AI187" s="61"/>
      <c r="AJ187" s="61"/>
      <c r="AK187" s="61"/>
      <c r="AL187" s="61"/>
      <c r="AM187" s="63"/>
      <c r="AN187" s="63">
        <v>38</v>
      </c>
      <c r="AO187" s="63">
        <v>51</v>
      </c>
      <c r="AP187" s="63">
        <v>35</v>
      </c>
      <c r="AQ187" s="63">
        <v>50</v>
      </c>
      <c r="AR187" s="63">
        <v>36</v>
      </c>
      <c r="AS187" s="63">
        <v>29</v>
      </c>
      <c r="AT187" s="63">
        <v>50</v>
      </c>
      <c r="AU187" s="63">
        <v>22</v>
      </c>
      <c r="AV187" s="63">
        <v>20</v>
      </c>
      <c r="AX187" s="61"/>
      <c r="BM187" s="35"/>
      <c r="BN187" s="6"/>
      <c r="BO187" s="6"/>
      <c r="BP187" s="8">
        <f t="shared" si="80"/>
        <v>0</v>
      </c>
      <c r="BQ187" s="12"/>
    </row>
    <row r="188" spans="1:69" s="1" customFormat="1" ht="12" customHeight="1" x14ac:dyDescent="0.15">
      <c r="A188" s="17" t="s">
        <v>279</v>
      </c>
      <c r="B188" s="3" t="s">
        <v>75</v>
      </c>
      <c r="C188" s="1">
        <v>1</v>
      </c>
      <c r="D188" s="13" t="s">
        <v>107</v>
      </c>
      <c r="E188" s="2">
        <v>2.2000000000000002</v>
      </c>
      <c r="F188" s="34">
        <f t="shared" si="68"/>
        <v>2.8600000000000003</v>
      </c>
      <c r="G188" s="34">
        <f t="shared" si="69"/>
        <v>3.3176000000000001</v>
      </c>
      <c r="H188" s="33">
        <f t="shared" si="70"/>
        <v>3.3176000000000001</v>
      </c>
      <c r="I188" s="33"/>
      <c r="J188" s="35">
        <f t="shared" si="71"/>
        <v>3</v>
      </c>
      <c r="K188" s="33">
        <f t="shared" si="72"/>
        <v>-0.3176000000000001</v>
      </c>
      <c r="L188" s="33">
        <f t="shared" si="73"/>
        <v>-0.3176000000000001</v>
      </c>
      <c r="M188" s="33" t="s">
        <v>149</v>
      </c>
      <c r="N188" s="33">
        <v>1</v>
      </c>
      <c r="O188" s="33">
        <f t="shared" si="74"/>
        <v>3.3176000000000001</v>
      </c>
      <c r="P188" s="33">
        <f t="shared" si="75"/>
        <v>3</v>
      </c>
      <c r="Q188" s="33">
        <f t="shared" si="76"/>
        <v>-0.3176000000000001</v>
      </c>
      <c r="R188" s="33">
        <f t="shared" si="77"/>
        <v>-0.3176000000000001</v>
      </c>
      <c r="S188" s="33" t="str">
        <f t="shared" si="78"/>
        <v>1 lbs</v>
      </c>
      <c r="T188" s="6">
        <f t="shared" si="79"/>
        <v>3</v>
      </c>
      <c r="BG188" s="13"/>
      <c r="BH188" s="13"/>
      <c r="BI188" s="13"/>
      <c r="BJ188" s="13"/>
      <c r="BK188" s="13"/>
      <c r="BM188" s="35"/>
      <c r="BN188" s="35"/>
      <c r="BO188" s="35"/>
      <c r="BP188" s="8">
        <f t="shared" si="80"/>
        <v>0</v>
      </c>
      <c r="BQ188" s="12"/>
    </row>
    <row r="189" spans="1:69" s="1" customFormat="1" ht="12" customHeight="1" x14ac:dyDescent="0.15">
      <c r="A189" s="17" t="s">
        <v>280</v>
      </c>
      <c r="B189" s="3" t="s">
        <v>75</v>
      </c>
      <c r="C189" s="1">
        <v>1</v>
      </c>
      <c r="D189" s="13" t="s">
        <v>106</v>
      </c>
      <c r="E189" s="2">
        <v>2.2000000000000002</v>
      </c>
      <c r="F189" s="34">
        <f t="shared" si="68"/>
        <v>2.8600000000000003</v>
      </c>
      <c r="G189" s="34">
        <f t="shared" si="69"/>
        <v>3.3176000000000001</v>
      </c>
      <c r="H189" s="33">
        <f t="shared" si="70"/>
        <v>3.3176000000000001</v>
      </c>
      <c r="I189" s="33"/>
      <c r="J189" s="35">
        <f t="shared" si="71"/>
        <v>3</v>
      </c>
      <c r="K189" s="33">
        <f t="shared" si="72"/>
        <v>-0.3176000000000001</v>
      </c>
      <c r="L189" s="33">
        <f t="shared" si="73"/>
        <v>-0.3176000000000001</v>
      </c>
      <c r="M189" s="33" t="s">
        <v>106</v>
      </c>
      <c r="N189" s="33">
        <v>1</v>
      </c>
      <c r="O189" s="33">
        <f t="shared" si="74"/>
        <v>3.3176000000000001</v>
      </c>
      <c r="P189" s="33">
        <f t="shared" si="75"/>
        <v>3</v>
      </c>
      <c r="Q189" s="33">
        <f t="shared" si="76"/>
        <v>-0.3176000000000001</v>
      </c>
      <c r="R189" s="33">
        <f t="shared" si="77"/>
        <v>-0.3176000000000001</v>
      </c>
      <c r="S189" s="33" t="str">
        <f t="shared" si="78"/>
        <v>bunch</v>
      </c>
      <c r="T189" s="6">
        <f t="shared" si="79"/>
        <v>3</v>
      </c>
      <c r="BM189" s="35"/>
      <c r="BN189" s="35"/>
      <c r="BO189" s="35"/>
      <c r="BP189" s="8">
        <f t="shared" si="80"/>
        <v>0</v>
      </c>
      <c r="BQ189" s="12"/>
    </row>
    <row r="190" spans="1:69" s="1" customFormat="1" ht="12" customHeight="1" x14ac:dyDescent="0.15">
      <c r="A190" s="17" t="s">
        <v>281</v>
      </c>
      <c r="B190" s="3" t="s">
        <v>75</v>
      </c>
      <c r="C190" s="1">
        <v>1</v>
      </c>
      <c r="D190" s="13" t="s">
        <v>107</v>
      </c>
      <c r="E190" s="2">
        <v>17.600000000000001</v>
      </c>
      <c r="F190" s="34">
        <f t="shared" si="68"/>
        <v>22.880000000000003</v>
      </c>
      <c r="G190" s="34">
        <f t="shared" si="69"/>
        <v>26.540800000000001</v>
      </c>
      <c r="H190" s="33">
        <f t="shared" si="70"/>
        <v>26.540800000000001</v>
      </c>
      <c r="I190" s="33"/>
      <c r="J190" s="35">
        <f t="shared" si="71"/>
        <v>27</v>
      </c>
      <c r="K190" s="33">
        <f t="shared" si="72"/>
        <v>0.45919999999999916</v>
      </c>
      <c r="L190" s="33">
        <f t="shared" si="73"/>
        <v>0.45919999999999916</v>
      </c>
      <c r="M190" s="33" t="s">
        <v>110</v>
      </c>
      <c r="N190" s="33">
        <v>8</v>
      </c>
      <c r="O190" s="33">
        <f t="shared" si="74"/>
        <v>3.3176000000000001</v>
      </c>
      <c r="P190" s="33">
        <f t="shared" si="75"/>
        <v>3</v>
      </c>
      <c r="Q190" s="33">
        <f t="shared" si="76"/>
        <v>-0.3176000000000001</v>
      </c>
      <c r="R190" s="33">
        <f t="shared" si="77"/>
        <v>-2.5408000000000008</v>
      </c>
      <c r="S190" s="33" t="s">
        <v>201</v>
      </c>
      <c r="T190" s="6">
        <f t="shared" si="79"/>
        <v>3</v>
      </c>
      <c r="BM190" s="35"/>
      <c r="BN190" s="35"/>
      <c r="BO190" s="35"/>
      <c r="BP190" s="8">
        <f t="shared" si="80"/>
        <v>0</v>
      </c>
      <c r="BQ190" s="12"/>
    </row>
    <row r="191" spans="1:69" s="1" customFormat="1" ht="12" customHeight="1" x14ac:dyDescent="0.15">
      <c r="A191" s="17" t="s">
        <v>282</v>
      </c>
      <c r="B191" s="3" t="s">
        <v>75</v>
      </c>
      <c r="C191" s="1">
        <v>1</v>
      </c>
      <c r="D191" s="13" t="s">
        <v>107</v>
      </c>
      <c r="E191" s="2">
        <v>2.2599999999999998</v>
      </c>
      <c r="F191" s="34">
        <f t="shared" si="68"/>
        <v>2.9379999999999997</v>
      </c>
      <c r="G191" s="34">
        <f t="shared" si="69"/>
        <v>3.4080799999999996</v>
      </c>
      <c r="H191" s="33">
        <f t="shared" si="70"/>
        <v>3.4080799999999996</v>
      </c>
      <c r="I191" s="33">
        <f>H191*1.1</f>
        <v>3.748888</v>
      </c>
      <c r="J191" s="35">
        <f t="shared" si="71"/>
        <v>3</v>
      </c>
      <c r="K191" s="33">
        <f t="shared" si="72"/>
        <v>-0.40807999999999955</v>
      </c>
      <c r="L191" s="33">
        <f t="shared" si="73"/>
        <v>-0.40807999999999955</v>
      </c>
      <c r="M191" s="33" t="s">
        <v>149</v>
      </c>
      <c r="N191" s="33">
        <v>1</v>
      </c>
      <c r="O191" s="33">
        <f t="shared" si="74"/>
        <v>3.4080799999999996</v>
      </c>
      <c r="P191" s="33">
        <f t="shared" si="75"/>
        <v>3</v>
      </c>
      <c r="Q191" s="33">
        <f t="shared" si="76"/>
        <v>-0.40807999999999955</v>
      </c>
      <c r="R191" s="33">
        <f t="shared" si="77"/>
        <v>-0.40807999999999955</v>
      </c>
      <c r="S191" s="33" t="str">
        <f t="shared" ref="S191:S206" si="81">M191</f>
        <v>1 lbs</v>
      </c>
      <c r="T191" s="6">
        <f t="shared" si="79"/>
        <v>3</v>
      </c>
      <c r="U191" s="13"/>
      <c r="AN191" s="63"/>
      <c r="AO191" s="63"/>
      <c r="AP191" s="63"/>
      <c r="AQ191" s="63"/>
      <c r="AR191" s="63">
        <v>11</v>
      </c>
      <c r="AS191" s="63">
        <v>47</v>
      </c>
      <c r="AT191" s="63">
        <v>56</v>
      </c>
      <c r="AU191" s="63"/>
      <c r="AV191" s="63">
        <v>32</v>
      </c>
      <c r="AW191" s="61">
        <v>43</v>
      </c>
      <c r="AX191" s="61">
        <v>19</v>
      </c>
      <c r="AY191" s="61">
        <v>22</v>
      </c>
      <c r="AZ191" s="61">
        <v>28</v>
      </c>
      <c r="BA191" s="61">
        <v>27</v>
      </c>
      <c r="BB191" s="61">
        <v>15</v>
      </c>
      <c r="BC191" s="61">
        <v>20</v>
      </c>
      <c r="BM191" s="35"/>
      <c r="BN191" s="6"/>
      <c r="BO191" s="6"/>
      <c r="BP191" s="8">
        <f t="shared" si="80"/>
        <v>0</v>
      </c>
      <c r="BQ191" s="12"/>
    </row>
    <row r="192" spans="1:69" s="1" customFormat="1" ht="12" customHeight="1" x14ac:dyDescent="0.15">
      <c r="A192" s="17" t="s">
        <v>283</v>
      </c>
      <c r="B192" s="3" t="s">
        <v>75</v>
      </c>
      <c r="C192" s="1">
        <v>1</v>
      </c>
      <c r="D192" s="13" t="s">
        <v>107</v>
      </c>
      <c r="E192" s="2">
        <v>2.82</v>
      </c>
      <c r="F192" s="34">
        <f t="shared" si="68"/>
        <v>3.6659999999999999</v>
      </c>
      <c r="G192" s="34">
        <f t="shared" si="69"/>
        <v>4.2525599999999999</v>
      </c>
      <c r="H192" s="33">
        <f t="shared" si="70"/>
        <v>4.2525599999999999</v>
      </c>
      <c r="I192" s="33">
        <f>H192*1.1</f>
        <v>4.677816</v>
      </c>
      <c r="J192" s="35">
        <f t="shared" si="71"/>
        <v>4</v>
      </c>
      <c r="K192" s="33">
        <f t="shared" si="72"/>
        <v>-0.2525599999999999</v>
      </c>
      <c r="L192" s="33">
        <f t="shared" si="73"/>
        <v>-0.2525599999999999</v>
      </c>
      <c r="M192" s="33" t="s">
        <v>110</v>
      </c>
      <c r="N192" s="33">
        <v>4</v>
      </c>
      <c r="O192" s="33">
        <f t="shared" si="74"/>
        <v>1.06314</v>
      </c>
      <c r="P192" s="33">
        <f t="shared" si="75"/>
        <v>1</v>
      </c>
      <c r="Q192" s="33">
        <f t="shared" si="76"/>
        <v>-6.3139999999999974E-2</v>
      </c>
      <c r="R192" s="33">
        <f t="shared" si="77"/>
        <v>-0.2525599999999999</v>
      </c>
      <c r="S192" s="33" t="str">
        <f t="shared" si="81"/>
        <v>1/4 lbs</v>
      </c>
      <c r="T192" s="6">
        <f t="shared" si="79"/>
        <v>1</v>
      </c>
      <c r="U192" s="13"/>
      <c r="AM192" s="63"/>
      <c r="AN192" s="92"/>
      <c r="AO192" s="92"/>
      <c r="AP192" s="63"/>
      <c r="AQ192" s="63"/>
      <c r="AR192" s="63">
        <v>13</v>
      </c>
      <c r="AS192" s="63">
        <v>11</v>
      </c>
      <c r="AT192" s="63">
        <v>24</v>
      </c>
      <c r="AU192" s="63"/>
      <c r="AV192" s="63">
        <v>22</v>
      </c>
      <c r="AW192" s="61">
        <v>15</v>
      </c>
      <c r="AX192" s="61">
        <v>9</v>
      </c>
      <c r="AY192" s="1">
        <v>9</v>
      </c>
      <c r="AZ192" s="61">
        <v>13</v>
      </c>
      <c r="BA192" s="61">
        <v>15</v>
      </c>
      <c r="BB192" s="61">
        <v>10</v>
      </c>
      <c r="BC192" s="61">
        <v>11</v>
      </c>
      <c r="BM192" s="35"/>
      <c r="BN192" s="6"/>
      <c r="BO192" s="6"/>
      <c r="BP192" s="8">
        <f t="shared" si="80"/>
        <v>0</v>
      </c>
      <c r="BQ192" s="12"/>
    </row>
    <row r="193" spans="1:69" s="1" customFormat="1" ht="12" customHeight="1" x14ac:dyDescent="0.15">
      <c r="A193" s="17" t="s">
        <v>284</v>
      </c>
      <c r="B193" s="17" t="s">
        <v>75</v>
      </c>
      <c r="C193" s="1">
        <v>1</v>
      </c>
      <c r="D193" s="13" t="s">
        <v>107</v>
      </c>
      <c r="E193" s="2">
        <v>1.98</v>
      </c>
      <c r="F193" s="34">
        <f t="shared" si="68"/>
        <v>2.5739999999999998</v>
      </c>
      <c r="G193" s="34">
        <f t="shared" si="69"/>
        <v>2.9858399999999996</v>
      </c>
      <c r="H193" s="33">
        <f t="shared" si="70"/>
        <v>2.9858399999999996</v>
      </c>
      <c r="I193" s="33">
        <f>H193*1.1</f>
        <v>3.284424</v>
      </c>
      <c r="J193" s="35">
        <f t="shared" si="71"/>
        <v>3</v>
      </c>
      <c r="K193" s="33">
        <f t="shared" si="72"/>
        <v>1.4160000000000394E-2</v>
      </c>
      <c r="L193" s="33">
        <f t="shared" si="73"/>
        <v>1.4160000000000394E-2</v>
      </c>
      <c r="M193" s="33" t="s">
        <v>149</v>
      </c>
      <c r="N193" s="33">
        <v>1</v>
      </c>
      <c r="O193" s="33">
        <f t="shared" si="74"/>
        <v>2.9858399999999996</v>
      </c>
      <c r="P193" s="33">
        <f t="shared" si="75"/>
        <v>3</v>
      </c>
      <c r="Q193" s="33">
        <f t="shared" si="76"/>
        <v>1.4160000000000394E-2</v>
      </c>
      <c r="R193" s="33">
        <f t="shared" si="77"/>
        <v>1.4160000000000394E-2</v>
      </c>
      <c r="S193" s="33" t="str">
        <f t="shared" si="81"/>
        <v>1 lbs</v>
      </c>
      <c r="T193" s="6">
        <f t="shared" si="79"/>
        <v>3</v>
      </c>
      <c r="U193" s="13"/>
      <c r="AM193" s="63"/>
      <c r="AN193" s="92"/>
      <c r="AO193" s="92"/>
      <c r="AP193" s="63"/>
      <c r="AQ193" s="63"/>
      <c r="AR193" s="63"/>
      <c r="AS193" s="63"/>
      <c r="AT193" s="63"/>
      <c r="AU193" s="63"/>
      <c r="AV193" s="63"/>
      <c r="AW193" s="61"/>
      <c r="AX193" s="61">
        <v>4</v>
      </c>
      <c r="BB193" s="61">
        <v>13</v>
      </c>
      <c r="BC193" s="61">
        <v>8</v>
      </c>
      <c r="BD193" s="61">
        <v>5</v>
      </c>
      <c r="BM193" s="35"/>
      <c r="BN193" s="6"/>
      <c r="BO193" s="6"/>
      <c r="BP193" s="8">
        <f t="shared" si="80"/>
        <v>0</v>
      </c>
      <c r="BQ193" s="12"/>
    </row>
    <row r="194" spans="1:69" s="1" customFormat="1" ht="12" customHeight="1" x14ac:dyDescent="0.15">
      <c r="A194" s="17" t="s">
        <v>285</v>
      </c>
      <c r="B194" s="3" t="s">
        <v>75</v>
      </c>
      <c r="C194" s="1">
        <v>1</v>
      </c>
      <c r="D194" s="13" t="s">
        <v>286</v>
      </c>
      <c r="E194" s="2">
        <v>0.75</v>
      </c>
      <c r="F194" s="34">
        <f t="shared" si="68"/>
        <v>0.97500000000000009</v>
      </c>
      <c r="G194" s="34">
        <f t="shared" si="69"/>
        <v>1.131</v>
      </c>
      <c r="H194" s="33">
        <f t="shared" si="70"/>
        <v>1.131</v>
      </c>
      <c r="I194" s="33"/>
      <c r="J194" s="35">
        <f t="shared" si="71"/>
        <v>1</v>
      </c>
      <c r="K194" s="33">
        <f t="shared" si="72"/>
        <v>-0.13100000000000001</v>
      </c>
      <c r="L194" s="33">
        <f t="shared" si="73"/>
        <v>-0.13100000000000001</v>
      </c>
      <c r="M194" s="33" t="s">
        <v>286</v>
      </c>
      <c r="N194" s="33">
        <v>1</v>
      </c>
      <c r="O194" s="33">
        <f t="shared" si="74"/>
        <v>1.131</v>
      </c>
      <c r="P194" s="33">
        <f t="shared" si="75"/>
        <v>1</v>
      </c>
      <c r="Q194" s="33">
        <f t="shared" si="76"/>
        <v>-0.13100000000000001</v>
      </c>
      <c r="R194" s="33">
        <f t="shared" si="77"/>
        <v>-0.13100000000000001</v>
      </c>
      <c r="S194" s="33" t="str">
        <f t="shared" si="81"/>
        <v>stem</v>
      </c>
      <c r="T194" s="6">
        <f t="shared" si="79"/>
        <v>1</v>
      </c>
      <c r="BM194" s="35"/>
      <c r="BN194" s="35"/>
      <c r="BO194" s="35"/>
      <c r="BP194" s="8">
        <f t="shared" si="80"/>
        <v>0</v>
      </c>
      <c r="BQ194" s="12"/>
    </row>
    <row r="195" spans="1:69" s="1" customFormat="1" ht="12" customHeight="1" x14ac:dyDescent="0.15">
      <c r="A195" s="17" t="s">
        <v>287</v>
      </c>
      <c r="B195" s="3" t="s">
        <v>75</v>
      </c>
      <c r="C195" s="1">
        <v>1</v>
      </c>
      <c r="D195" s="13" t="s">
        <v>107</v>
      </c>
      <c r="E195" s="2">
        <v>16.399999999999999</v>
      </c>
      <c r="F195" s="34">
        <f t="shared" si="68"/>
        <v>21.32</v>
      </c>
      <c r="G195" s="34">
        <f t="shared" si="69"/>
        <v>24.731199999999998</v>
      </c>
      <c r="H195" s="33">
        <f t="shared" si="70"/>
        <v>24.731199999999998</v>
      </c>
      <c r="I195" s="33"/>
      <c r="J195" s="35">
        <f t="shared" si="71"/>
        <v>25</v>
      </c>
      <c r="K195" s="33">
        <f t="shared" si="72"/>
        <v>0.26880000000000237</v>
      </c>
      <c r="L195" s="33">
        <f t="shared" si="73"/>
        <v>0.26880000000000237</v>
      </c>
      <c r="M195" s="33" t="s">
        <v>288</v>
      </c>
      <c r="N195" s="33">
        <v>10.6</v>
      </c>
      <c r="O195" s="33">
        <f t="shared" si="74"/>
        <v>2.3331320754716978</v>
      </c>
      <c r="P195" s="33">
        <f t="shared" si="75"/>
        <v>2</v>
      </c>
      <c r="Q195" s="33">
        <f t="shared" si="76"/>
        <v>-0.33313207547169776</v>
      </c>
      <c r="R195" s="33">
        <f t="shared" si="77"/>
        <v>-3.5311999999999961</v>
      </c>
      <c r="S195" s="33" t="str">
        <f t="shared" si="81"/>
        <v>1.5 oz</v>
      </c>
      <c r="T195" s="6">
        <f t="shared" si="79"/>
        <v>2</v>
      </c>
      <c r="BM195" s="35"/>
      <c r="BN195" s="35"/>
      <c r="BO195" s="35"/>
      <c r="BP195" s="8">
        <f t="shared" si="80"/>
        <v>0</v>
      </c>
      <c r="BQ195" s="12"/>
    </row>
    <row r="196" spans="1:69" s="1" customFormat="1" ht="12" customHeight="1" x14ac:dyDescent="0.15">
      <c r="A196" s="17" t="s">
        <v>289</v>
      </c>
      <c r="B196" s="3" t="s">
        <v>75</v>
      </c>
      <c r="C196" s="1">
        <v>1</v>
      </c>
      <c r="D196" s="13" t="s">
        <v>106</v>
      </c>
      <c r="E196" s="2">
        <v>2.12</v>
      </c>
      <c r="F196" s="34">
        <f t="shared" si="68"/>
        <v>2.7560000000000002</v>
      </c>
      <c r="G196" s="34">
        <f t="shared" si="69"/>
        <v>3.1969600000000002</v>
      </c>
      <c r="H196" s="33">
        <f t="shared" si="70"/>
        <v>3.1969600000000002</v>
      </c>
      <c r="I196" s="33">
        <f>H196*1.1</f>
        <v>3.5166560000000007</v>
      </c>
      <c r="J196" s="35">
        <f t="shared" si="71"/>
        <v>3</v>
      </c>
      <c r="K196" s="33">
        <f t="shared" si="72"/>
        <v>-0.19696000000000025</v>
      </c>
      <c r="L196" s="33">
        <f t="shared" si="73"/>
        <v>-0.19696000000000025</v>
      </c>
      <c r="M196" s="33" t="s">
        <v>106</v>
      </c>
      <c r="N196" s="33">
        <v>1</v>
      </c>
      <c r="O196" s="33">
        <f t="shared" si="74"/>
        <v>3.1969600000000002</v>
      </c>
      <c r="P196" s="33">
        <f t="shared" si="75"/>
        <v>3</v>
      </c>
      <c r="Q196" s="33">
        <f t="shared" si="76"/>
        <v>-0.19696000000000025</v>
      </c>
      <c r="R196" s="33">
        <f t="shared" si="77"/>
        <v>-0.19696000000000025</v>
      </c>
      <c r="S196" s="33" t="str">
        <f t="shared" si="81"/>
        <v>bunch</v>
      </c>
      <c r="T196" s="6">
        <f t="shared" si="79"/>
        <v>3</v>
      </c>
      <c r="AN196" s="65">
        <v>12</v>
      </c>
      <c r="AT196" s="1">
        <v>4</v>
      </c>
      <c r="AX196" s="1">
        <v>5</v>
      </c>
      <c r="AY196" s="1">
        <v>9</v>
      </c>
      <c r="BM196" s="35"/>
      <c r="BN196" s="35"/>
      <c r="BO196" s="35"/>
      <c r="BP196" s="8">
        <f t="shared" si="80"/>
        <v>0</v>
      </c>
      <c r="BQ196" s="12"/>
    </row>
    <row r="197" spans="1:69" s="1" customFormat="1" ht="12" customHeight="1" x14ac:dyDescent="0.15">
      <c r="A197" s="17" t="s">
        <v>290</v>
      </c>
      <c r="B197" s="3" t="s">
        <v>75</v>
      </c>
      <c r="C197" s="1">
        <v>1</v>
      </c>
      <c r="D197" s="13" t="s">
        <v>106</v>
      </c>
      <c r="E197" s="2">
        <v>2.93</v>
      </c>
      <c r="F197" s="34">
        <f t="shared" si="68"/>
        <v>3.8090000000000002</v>
      </c>
      <c r="G197" s="34">
        <f t="shared" si="69"/>
        <v>4.4184399999999995</v>
      </c>
      <c r="H197" s="33">
        <f t="shared" si="70"/>
        <v>4.4184399999999995</v>
      </c>
      <c r="I197" s="33">
        <f>H197*1.1</f>
        <v>4.860284</v>
      </c>
      <c r="J197" s="35">
        <f t="shared" si="71"/>
        <v>4</v>
      </c>
      <c r="K197" s="33">
        <f t="shared" si="72"/>
        <v>-0.41843999999999948</v>
      </c>
      <c r="L197" s="33">
        <f t="shared" si="73"/>
        <v>-0.41843999999999948</v>
      </c>
      <c r="M197" s="33" t="s">
        <v>106</v>
      </c>
      <c r="N197" s="33">
        <v>1</v>
      </c>
      <c r="O197" s="33">
        <f t="shared" si="74"/>
        <v>4.4184399999999995</v>
      </c>
      <c r="P197" s="33">
        <f t="shared" si="75"/>
        <v>4</v>
      </c>
      <c r="Q197" s="33">
        <f t="shared" si="76"/>
        <v>-0.41843999999999948</v>
      </c>
      <c r="R197" s="33">
        <f t="shared" si="77"/>
        <v>-0.41843999999999948</v>
      </c>
      <c r="S197" s="33" t="str">
        <f t="shared" si="81"/>
        <v>bunch</v>
      </c>
      <c r="T197" s="6">
        <f t="shared" si="79"/>
        <v>4</v>
      </c>
      <c r="AF197" s="1">
        <v>9</v>
      </c>
      <c r="AH197" s="1">
        <v>2</v>
      </c>
      <c r="BM197" s="35"/>
      <c r="BN197" s="35"/>
      <c r="BO197" s="35"/>
      <c r="BP197" s="8">
        <f t="shared" si="80"/>
        <v>0</v>
      </c>
      <c r="BQ197" s="12"/>
    </row>
    <row r="198" spans="1:69" s="1" customFormat="1" ht="12" customHeight="1" x14ac:dyDescent="0.15">
      <c r="A198" s="3" t="s">
        <v>291</v>
      </c>
      <c r="B198" s="3" t="s">
        <v>75</v>
      </c>
      <c r="C198" s="1">
        <v>1</v>
      </c>
      <c r="D198" s="1" t="s">
        <v>107</v>
      </c>
      <c r="E198" s="2">
        <v>1.53</v>
      </c>
      <c r="F198" s="34">
        <f t="shared" si="68"/>
        <v>1.9890000000000001</v>
      </c>
      <c r="G198" s="34">
        <f t="shared" si="69"/>
        <v>2.3072400000000002</v>
      </c>
      <c r="H198" s="33">
        <f t="shared" si="70"/>
        <v>2.3072400000000002</v>
      </c>
      <c r="I198" s="33"/>
      <c r="J198" s="35">
        <f t="shared" si="71"/>
        <v>2</v>
      </c>
      <c r="K198" s="33">
        <f t="shared" si="72"/>
        <v>-0.30724000000000018</v>
      </c>
      <c r="L198" s="33">
        <f t="shared" si="73"/>
        <v>-0.30724000000000018</v>
      </c>
      <c r="M198" s="33" t="s">
        <v>112</v>
      </c>
      <c r="N198" s="33">
        <v>2</v>
      </c>
      <c r="O198" s="33">
        <f t="shared" si="74"/>
        <v>1.1536200000000001</v>
      </c>
      <c r="P198" s="33">
        <f t="shared" si="75"/>
        <v>1</v>
      </c>
      <c r="Q198" s="33">
        <f t="shared" si="76"/>
        <v>-0.15362000000000009</v>
      </c>
      <c r="R198" s="33">
        <f t="shared" si="77"/>
        <v>-0.30724000000000018</v>
      </c>
      <c r="S198" s="1" t="str">
        <f t="shared" si="81"/>
        <v>1/2 lbs</v>
      </c>
      <c r="T198" s="6">
        <f t="shared" si="79"/>
        <v>1</v>
      </c>
      <c r="U198" s="13"/>
      <c r="V198" s="13"/>
      <c r="AV198" s="13"/>
      <c r="BM198" s="13"/>
      <c r="BN198" s="6"/>
      <c r="BO198" s="6"/>
      <c r="BP198" s="8">
        <f t="shared" si="80"/>
        <v>0</v>
      </c>
      <c r="BQ198" s="12"/>
    </row>
    <row r="199" spans="1:69" s="1" customFormat="1" ht="12" customHeight="1" x14ac:dyDescent="0.15">
      <c r="A199" s="17" t="s">
        <v>292</v>
      </c>
      <c r="B199" s="3" t="s">
        <v>75</v>
      </c>
      <c r="C199" s="1">
        <v>1</v>
      </c>
      <c r="D199" s="13" t="s">
        <v>107</v>
      </c>
      <c r="E199" s="2">
        <v>1.53</v>
      </c>
      <c r="F199" s="34">
        <f t="shared" si="68"/>
        <v>1.9890000000000001</v>
      </c>
      <c r="G199" s="34">
        <f t="shared" si="69"/>
        <v>2.3072400000000002</v>
      </c>
      <c r="H199" s="33">
        <f t="shared" si="70"/>
        <v>2.3072400000000002</v>
      </c>
      <c r="I199" s="33"/>
      <c r="J199" s="35">
        <f t="shared" si="71"/>
        <v>2</v>
      </c>
      <c r="K199" s="33">
        <f t="shared" si="72"/>
        <v>-0.30724000000000018</v>
      </c>
      <c r="L199" s="33">
        <f t="shared" si="73"/>
        <v>-0.30724000000000018</v>
      </c>
      <c r="M199" s="33" t="s">
        <v>149</v>
      </c>
      <c r="N199" s="33">
        <v>1</v>
      </c>
      <c r="O199" s="33">
        <f t="shared" si="74"/>
        <v>2.3072400000000002</v>
      </c>
      <c r="P199" s="33">
        <f t="shared" si="75"/>
        <v>2</v>
      </c>
      <c r="Q199" s="33">
        <f t="shared" si="76"/>
        <v>-0.30724000000000018</v>
      </c>
      <c r="R199" s="33">
        <f t="shared" si="77"/>
        <v>-0.30724000000000018</v>
      </c>
      <c r="S199" s="33" t="str">
        <f t="shared" si="81"/>
        <v>1 lbs</v>
      </c>
      <c r="T199" s="6">
        <f t="shared" si="79"/>
        <v>2</v>
      </c>
      <c r="BM199" s="35"/>
      <c r="BN199" s="35"/>
      <c r="BO199" s="35"/>
      <c r="BP199" s="8">
        <f t="shared" si="80"/>
        <v>0</v>
      </c>
      <c r="BQ199" s="12"/>
    </row>
    <row r="200" spans="1:69" s="1" customFormat="1" ht="12" customHeight="1" x14ac:dyDescent="0.15">
      <c r="A200" s="3" t="s">
        <v>293</v>
      </c>
      <c r="B200" s="3" t="s">
        <v>75</v>
      </c>
      <c r="C200" s="1">
        <v>1</v>
      </c>
      <c r="D200" s="1" t="s">
        <v>107</v>
      </c>
      <c r="E200" s="2">
        <v>1.53</v>
      </c>
      <c r="F200" s="34">
        <f t="shared" si="68"/>
        <v>1.9890000000000001</v>
      </c>
      <c r="G200" s="34">
        <f t="shared" si="69"/>
        <v>2.3072400000000002</v>
      </c>
      <c r="H200" s="33">
        <f t="shared" si="70"/>
        <v>2.3072400000000002</v>
      </c>
      <c r="I200" s="33"/>
      <c r="J200" s="35">
        <f t="shared" si="71"/>
        <v>2</v>
      </c>
      <c r="K200" s="33">
        <f t="shared" si="72"/>
        <v>-0.30724000000000018</v>
      </c>
      <c r="L200" s="33">
        <f t="shared" si="73"/>
        <v>-0.30724000000000018</v>
      </c>
      <c r="M200" s="33" t="s">
        <v>112</v>
      </c>
      <c r="N200" s="33">
        <v>1</v>
      </c>
      <c r="O200" s="33">
        <f t="shared" si="74"/>
        <v>2.3072400000000002</v>
      </c>
      <c r="P200" s="33">
        <f t="shared" si="75"/>
        <v>2</v>
      </c>
      <c r="Q200" s="33">
        <f t="shared" si="76"/>
        <v>-0.30724000000000018</v>
      </c>
      <c r="R200" s="33">
        <f t="shared" si="77"/>
        <v>-0.30724000000000018</v>
      </c>
      <c r="S200" s="1" t="str">
        <f t="shared" si="81"/>
        <v>1/2 lbs</v>
      </c>
      <c r="T200" s="6">
        <f t="shared" si="79"/>
        <v>2</v>
      </c>
      <c r="U200" s="13"/>
      <c r="AV200" s="13"/>
      <c r="BM200" s="13"/>
      <c r="BN200" s="6"/>
      <c r="BO200" s="6"/>
      <c r="BP200" s="8">
        <f t="shared" si="80"/>
        <v>0</v>
      </c>
      <c r="BQ200" s="12"/>
    </row>
    <row r="201" spans="1:69" s="1" customFormat="1" ht="12" customHeight="1" x14ac:dyDescent="0.15">
      <c r="A201" s="17" t="s">
        <v>293</v>
      </c>
      <c r="B201" s="3" t="s">
        <v>75</v>
      </c>
      <c r="C201" s="1">
        <v>1</v>
      </c>
      <c r="D201" s="13" t="s">
        <v>106</v>
      </c>
      <c r="E201" s="2">
        <v>2.12</v>
      </c>
      <c r="F201" s="34">
        <f t="shared" ref="F201:F206" si="82">E201*1.3</f>
        <v>2.7560000000000002</v>
      </c>
      <c r="G201" s="34">
        <f t="shared" ref="G201:G206" si="83">F201*$C$28</f>
        <v>3.1969600000000002</v>
      </c>
      <c r="H201" s="33">
        <f t="shared" ref="H201:H206" si="84">G201/C201</f>
        <v>3.1969600000000002</v>
      </c>
      <c r="I201" s="33"/>
      <c r="J201" s="35">
        <f t="shared" ref="J201:J206" si="85">ROUND(H201,0)</f>
        <v>3</v>
      </c>
      <c r="K201" s="33">
        <f t="shared" ref="K201:K206" si="86">J201-H201</f>
        <v>-0.19696000000000025</v>
      </c>
      <c r="L201" s="33">
        <f t="shared" ref="L201:L206" si="87">K201*C201</f>
        <v>-0.19696000000000025</v>
      </c>
      <c r="M201" s="33" t="s">
        <v>106</v>
      </c>
      <c r="N201" s="33">
        <v>1</v>
      </c>
      <c r="O201" s="33">
        <f t="shared" ref="O201:O206" si="88">G201/N201</f>
        <v>3.1969600000000002</v>
      </c>
      <c r="P201" s="33">
        <f t="shared" ref="P201:P206" si="89">ROUND(O201,0)</f>
        <v>3</v>
      </c>
      <c r="Q201" s="33">
        <f t="shared" ref="Q201:Q206" si="90">P201-O201</f>
        <v>-0.19696000000000025</v>
      </c>
      <c r="R201" s="33">
        <f t="shared" ref="R201:R206" si="91">Q201*N201</f>
        <v>-0.19696000000000025</v>
      </c>
      <c r="S201" s="33" t="str">
        <f t="shared" si="81"/>
        <v>bunch</v>
      </c>
      <c r="T201" s="6">
        <f t="shared" ref="T201:T206" si="92">P201</f>
        <v>3</v>
      </c>
      <c r="U201" s="13"/>
      <c r="AI201" s="61"/>
      <c r="AJ201" s="61"/>
      <c r="AK201" s="61"/>
      <c r="AL201" s="61"/>
      <c r="AM201" s="63"/>
      <c r="AN201" s="63"/>
      <c r="AQ201" s="65"/>
      <c r="BM201" s="35"/>
      <c r="BN201" s="6"/>
      <c r="BO201" s="6"/>
      <c r="BP201" s="8">
        <f t="shared" ref="BP201:BP206" si="93">BL201*N201*P201</f>
        <v>0</v>
      </c>
      <c r="BQ201" s="12"/>
    </row>
    <row r="202" spans="1:69" s="1" customFormat="1" ht="12" customHeight="1" x14ac:dyDescent="0.15">
      <c r="A202" s="17" t="s">
        <v>294</v>
      </c>
      <c r="B202" s="3" t="s">
        <v>75</v>
      </c>
      <c r="C202" s="1">
        <v>1</v>
      </c>
      <c r="D202" s="13" t="s">
        <v>106</v>
      </c>
      <c r="E202" s="2">
        <v>2.2599999999999998</v>
      </c>
      <c r="F202" s="34">
        <f t="shared" si="82"/>
        <v>2.9379999999999997</v>
      </c>
      <c r="G202" s="34">
        <f t="shared" si="83"/>
        <v>3.4080799999999996</v>
      </c>
      <c r="H202" s="33">
        <f t="shared" si="84"/>
        <v>3.4080799999999996</v>
      </c>
      <c r="I202" s="33"/>
      <c r="J202" s="35">
        <f t="shared" si="85"/>
        <v>3</v>
      </c>
      <c r="K202" s="33">
        <f t="shared" si="86"/>
        <v>-0.40807999999999955</v>
      </c>
      <c r="L202" s="33">
        <f t="shared" si="87"/>
        <v>-0.40807999999999955</v>
      </c>
      <c r="M202" s="33" t="s">
        <v>106</v>
      </c>
      <c r="N202" s="33">
        <v>1</v>
      </c>
      <c r="O202" s="33">
        <f t="shared" si="88"/>
        <v>3.4080799999999996</v>
      </c>
      <c r="P202" s="33">
        <f t="shared" si="89"/>
        <v>3</v>
      </c>
      <c r="Q202" s="33">
        <f t="shared" si="90"/>
        <v>-0.40807999999999955</v>
      </c>
      <c r="R202" s="33">
        <f t="shared" si="91"/>
        <v>-0.40807999999999955</v>
      </c>
      <c r="S202" s="33" t="str">
        <f t="shared" si="81"/>
        <v>bunch</v>
      </c>
      <c r="T202" s="6">
        <f t="shared" si="92"/>
        <v>3</v>
      </c>
      <c r="BM202" s="35"/>
      <c r="BN202" s="35"/>
      <c r="BO202" s="35"/>
      <c r="BP202" s="8">
        <f t="shared" si="93"/>
        <v>0</v>
      </c>
      <c r="BQ202" s="12"/>
    </row>
    <row r="203" spans="1:69" s="1" customFormat="1" ht="12" customHeight="1" x14ac:dyDescent="0.15">
      <c r="A203" s="3" t="s">
        <v>295</v>
      </c>
      <c r="B203" s="3" t="s">
        <v>75</v>
      </c>
      <c r="C203" s="1">
        <v>1</v>
      </c>
      <c r="D203" s="1" t="s">
        <v>107</v>
      </c>
      <c r="E203" s="2">
        <v>1.47</v>
      </c>
      <c r="F203" s="34">
        <f t="shared" si="82"/>
        <v>1.911</v>
      </c>
      <c r="G203" s="34">
        <f t="shared" si="83"/>
        <v>2.2167599999999998</v>
      </c>
      <c r="H203" s="33">
        <f t="shared" si="84"/>
        <v>2.2167599999999998</v>
      </c>
      <c r="I203" s="33"/>
      <c r="J203" s="35">
        <f t="shared" si="85"/>
        <v>2</v>
      </c>
      <c r="K203" s="33">
        <f t="shared" si="86"/>
        <v>-0.21675999999999984</v>
      </c>
      <c r="L203" s="33">
        <f t="shared" si="87"/>
        <v>-0.21675999999999984</v>
      </c>
      <c r="M203" s="33" t="s">
        <v>112</v>
      </c>
      <c r="N203" s="33">
        <v>2</v>
      </c>
      <c r="O203" s="33">
        <f t="shared" si="88"/>
        <v>1.1083799999999999</v>
      </c>
      <c r="P203" s="33">
        <f t="shared" si="89"/>
        <v>1</v>
      </c>
      <c r="Q203" s="33">
        <f t="shared" si="90"/>
        <v>-0.10837999999999992</v>
      </c>
      <c r="R203" s="33">
        <f t="shared" si="91"/>
        <v>-0.21675999999999984</v>
      </c>
      <c r="S203" s="1" t="str">
        <f t="shared" si="81"/>
        <v>1/2 lbs</v>
      </c>
      <c r="T203" s="6">
        <f t="shared" si="92"/>
        <v>1</v>
      </c>
      <c r="U203" s="13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M203" s="13"/>
      <c r="BN203" s="6"/>
      <c r="BO203" s="6"/>
      <c r="BP203" s="8">
        <f t="shared" si="93"/>
        <v>0</v>
      </c>
      <c r="BQ203" s="12"/>
    </row>
    <row r="204" spans="1:69" s="1" customFormat="1" ht="12" customHeight="1" x14ac:dyDescent="0.15">
      <c r="A204" s="17" t="s">
        <v>296</v>
      </c>
      <c r="B204" s="3" t="s">
        <v>75</v>
      </c>
      <c r="C204" s="1">
        <v>1</v>
      </c>
      <c r="D204" s="13" t="s">
        <v>107</v>
      </c>
      <c r="E204" s="2">
        <v>0</v>
      </c>
      <c r="F204" s="34">
        <f t="shared" si="82"/>
        <v>0</v>
      </c>
      <c r="G204" s="34">
        <f t="shared" si="83"/>
        <v>0</v>
      </c>
      <c r="H204" s="33">
        <f t="shared" si="84"/>
        <v>0</v>
      </c>
      <c r="I204" s="33"/>
      <c r="J204" s="35">
        <f t="shared" si="85"/>
        <v>0</v>
      </c>
      <c r="K204" s="33">
        <f t="shared" si="86"/>
        <v>0</v>
      </c>
      <c r="L204" s="33">
        <f t="shared" si="87"/>
        <v>0</v>
      </c>
      <c r="M204" s="33" t="s">
        <v>297</v>
      </c>
      <c r="N204" s="33">
        <v>1</v>
      </c>
      <c r="O204" s="33">
        <f t="shared" si="88"/>
        <v>0</v>
      </c>
      <c r="P204" s="33">
        <f t="shared" si="89"/>
        <v>0</v>
      </c>
      <c r="Q204" s="33">
        <f t="shared" si="90"/>
        <v>0</v>
      </c>
      <c r="R204" s="33">
        <f t="shared" si="91"/>
        <v>0</v>
      </c>
      <c r="S204" s="1" t="str">
        <f t="shared" si="81"/>
        <v>free choice</v>
      </c>
      <c r="T204" s="6">
        <f t="shared" si="92"/>
        <v>0</v>
      </c>
      <c r="U204" s="13"/>
      <c r="AV204" s="13"/>
      <c r="BM204" s="6"/>
      <c r="BN204" s="6"/>
      <c r="BO204" s="6"/>
      <c r="BP204" s="8">
        <f t="shared" si="93"/>
        <v>0</v>
      </c>
      <c r="BQ204" s="12"/>
    </row>
    <row r="205" spans="1:69" s="1" customFormat="1" ht="12" customHeight="1" x14ac:dyDescent="0.15">
      <c r="A205" s="3" t="s">
        <v>298</v>
      </c>
      <c r="B205" s="3" t="s">
        <v>75</v>
      </c>
      <c r="C205" s="1">
        <v>1</v>
      </c>
      <c r="D205" s="13" t="s">
        <v>107</v>
      </c>
      <c r="E205" s="2">
        <v>0</v>
      </c>
      <c r="F205" s="34">
        <f t="shared" si="82"/>
        <v>0</v>
      </c>
      <c r="G205" s="34">
        <f t="shared" si="83"/>
        <v>0</v>
      </c>
      <c r="H205" s="33">
        <f t="shared" si="84"/>
        <v>0</v>
      </c>
      <c r="I205" s="33"/>
      <c r="J205" s="35">
        <f t="shared" si="85"/>
        <v>0</v>
      </c>
      <c r="K205" s="33">
        <f t="shared" si="86"/>
        <v>0</v>
      </c>
      <c r="L205" s="33">
        <f t="shared" si="87"/>
        <v>0</v>
      </c>
      <c r="M205" s="33" t="s">
        <v>297</v>
      </c>
      <c r="N205" s="33">
        <v>1</v>
      </c>
      <c r="O205" s="33">
        <f t="shared" si="88"/>
        <v>0</v>
      </c>
      <c r="P205" s="33">
        <f t="shared" si="89"/>
        <v>0</v>
      </c>
      <c r="Q205" s="33">
        <f t="shared" si="90"/>
        <v>0</v>
      </c>
      <c r="R205" s="33">
        <f t="shared" si="91"/>
        <v>0</v>
      </c>
      <c r="S205" s="33" t="str">
        <f t="shared" si="81"/>
        <v>free choice</v>
      </c>
      <c r="T205" s="6">
        <f t="shared" si="92"/>
        <v>0</v>
      </c>
      <c r="BM205" s="35"/>
      <c r="BN205" s="35"/>
      <c r="BO205" s="35"/>
      <c r="BP205" s="8">
        <f t="shared" si="93"/>
        <v>0</v>
      </c>
      <c r="BQ205" s="12"/>
    </row>
    <row r="206" spans="1:69" s="1" customFormat="1" ht="12" customHeight="1" x14ac:dyDescent="0.15">
      <c r="A206" s="17" t="s">
        <v>299</v>
      </c>
      <c r="B206" s="3" t="s">
        <v>75</v>
      </c>
      <c r="C206" s="1">
        <v>1</v>
      </c>
      <c r="D206" s="13" t="s">
        <v>300</v>
      </c>
      <c r="E206" s="2">
        <v>4.5</v>
      </c>
      <c r="F206" s="34">
        <f t="shared" si="82"/>
        <v>5.8500000000000005</v>
      </c>
      <c r="G206" s="34">
        <f t="shared" si="83"/>
        <v>6.7860000000000005</v>
      </c>
      <c r="H206" s="33">
        <f t="shared" si="84"/>
        <v>6.7860000000000005</v>
      </c>
      <c r="I206" s="33"/>
      <c r="J206" s="35">
        <f t="shared" si="85"/>
        <v>7</v>
      </c>
      <c r="K206" s="33">
        <f t="shared" si="86"/>
        <v>0.21399999999999952</v>
      </c>
      <c r="L206" s="33">
        <f t="shared" si="87"/>
        <v>0.21399999999999952</v>
      </c>
      <c r="M206" s="33" t="s">
        <v>300</v>
      </c>
      <c r="N206" s="33">
        <v>1</v>
      </c>
      <c r="O206" s="33">
        <f t="shared" si="88"/>
        <v>6.7860000000000005</v>
      </c>
      <c r="P206" s="33">
        <f t="shared" si="89"/>
        <v>7</v>
      </c>
      <c r="Q206" s="33">
        <f t="shared" si="90"/>
        <v>0.21399999999999952</v>
      </c>
      <c r="R206" s="33">
        <f t="shared" si="91"/>
        <v>0.21399999999999952</v>
      </c>
      <c r="S206" s="33" t="str">
        <f t="shared" si="81"/>
        <v>bouquet</v>
      </c>
      <c r="T206" s="6">
        <f t="shared" si="92"/>
        <v>7</v>
      </c>
      <c r="BM206" s="35"/>
      <c r="BN206" s="35"/>
      <c r="BO206" s="35"/>
      <c r="BP206" s="8">
        <f t="shared" si="93"/>
        <v>0</v>
      </c>
      <c r="BQ206" s="12"/>
    </row>
    <row r="207" spans="1:69" x14ac:dyDescent="0.15">
      <c r="E207" s="7"/>
    </row>
    <row r="208" spans="1:69" x14ac:dyDescent="0.15">
      <c r="A208" s="3" t="s">
        <v>301</v>
      </c>
      <c r="E208" s="7"/>
    </row>
    <row r="209" spans="1:69" s="1" customFormat="1" ht="12" customHeight="1" x14ac:dyDescent="0.15">
      <c r="A209" s="17" t="s">
        <v>302</v>
      </c>
      <c r="B209" s="3" t="s">
        <v>303</v>
      </c>
      <c r="C209" s="1">
        <v>88</v>
      </c>
      <c r="D209" s="1" t="s">
        <v>304</v>
      </c>
      <c r="E209" s="2">
        <v>74</v>
      </c>
      <c r="F209" s="34">
        <f t="shared" ref="F209:F272" si="94">E209*1.5</f>
        <v>111</v>
      </c>
      <c r="G209" s="34">
        <f t="shared" ref="G209:G272" si="95">F209*$C$28</f>
        <v>128.76</v>
      </c>
      <c r="H209" s="33">
        <f t="shared" ref="H209:H272" si="96">G209/C209</f>
        <v>1.4631818181818181</v>
      </c>
      <c r="I209" s="33"/>
      <c r="J209" s="35">
        <f t="shared" ref="J209:J272" si="97">ROUND(H209,0)</f>
        <v>1</v>
      </c>
      <c r="K209" s="33">
        <f t="shared" ref="K209:K272" si="98">J209-H209</f>
        <v>-0.46318181818181814</v>
      </c>
      <c r="L209" s="33">
        <f t="shared" ref="L209:L272" si="99">K209*C209</f>
        <v>-40.76</v>
      </c>
      <c r="M209" s="33" t="s">
        <v>176</v>
      </c>
      <c r="N209" s="33">
        <v>88</v>
      </c>
      <c r="O209" s="33">
        <f t="shared" ref="O209:O272" si="100">G209/N209</f>
        <v>1.4631818181818181</v>
      </c>
      <c r="P209" s="33">
        <f t="shared" ref="P209:P272" si="101">ROUND(O209,0)</f>
        <v>1</v>
      </c>
      <c r="Q209" s="33">
        <f t="shared" ref="Q209:Q272" si="102">P209-O209</f>
        <v>-0.46318181818181814</v>
      </c>
      <c r="R209" s="33">
        <f t="shared" ref="R209:R272" si="103">Q209*N209</f>
        <v>-40.76</v>
      </c>
      <c r="S209" s="1" t="str">
        <f t="shared" ref="S209:S251" si="104">M209</f>
        <v>fruit</v>
      </c>
      <c r="T209" s="6">
        <f t="shared" ref="T209:T272" si="105">P209</f>
        <v>1</v>
      </c>
      <c r="Y209" s="1" t="s">
        <v>305</v>
      </c>
      <c r="Z209" s="1" t="s">
        <v>306</v>
      </c>
      <c r="BM209" s="6"/>
      <c r="BN209" s="6"/>
      <c r="BO209" s="6"/>
      <c r="BP209" s="8">
        <f t="shared" ref="BP209:BP221" si="106">BL209*N209*P209</f>
        <v>0</v>
      </c>
      <c r="BQ209" s="12"/>
    </row>
    <row r="210" spans="1:69" s="1" customFormat="1" ht="12" customHeight="1" x14ac:dyDescent="0.15">
      <c r="A210" s="17" t="s">
        <v>307</v>
      </c>
      <c r="B210" s="3" t="s">
        <v>308</v>
      </c>
      <c r="C210" s="1">
        <v>100</v>
      </c>
      <c r="D210" s="13" t="s">
        <v>304</v>
      </c>
      <c r="E210" s="2">
        <v>82</v>
      </c>
      <c r="F210" s="34">
        <f t="shared" si="94"/>
        <v>123</v>
      </c>
      <c r="G210" s="34">
        <f t="shared" si="95"/>
        <v>142.67999999999998</v>
      </c>
      <c r="H210" s="33">
        <f t="shared" si="96"/>
        <v>1.4267999999999998</v>
      </c>
      <c r="I210" s="33"/>
      <c r="J210" s="35">
        <f t="shared" si="97"/>
        <v>1</v>
      </c>
      <c r="K210" s="33">
        <f t="shared" si="98"/>
        <v>-0.42679999999999985</v>
      </c>
      <c r="L210" s="33">
        <f t="shared" si="99"/>
        <v>-42.679999999999986</v>
      </c>
      <c r="M210" s="33" t="s">
        <v>176</v>
      </c>
      <c r="N210" s="33">
        <v>100</v>
      </c>
      <c r="O210" s="33">
        <f t="shared" si="100"/>
        <v>1.4267999999999998</v>
      </c>
      <c r="P210" s="33">
        <f t="shared" si="101"/>
        <v>1</v>
      </c>
      <c r="Q210" s="33">
        <f t="shared" si="102"/>
        <v>-0.42679999999999985</v>
      </c>
      <c r="R210" s="33">
        <f t="shared" si="103"/>
        <v>-42.679999999999986</v>
      </c>
      <c r="S210" s="33" t="str">
        <f t="shared" si="104"/>
        <v>fruit</v>
      </c>
      <c r="T210" s="6">
        <f t="shared" si="105"/>
        <v>1</v>
      </c>
      <c r="AV210" s="13"/>
      <c r="BM210" s="35"/>
      <c r="BN210" s="35"/>
      <c r="BO210" s="35"/>
      <c r="BP210" s="8">
        <f t="shared" si="106"/>
        <v>0</v>
      </c>
      <c r="BQ210" s="12"/>
    </row>
    <row r="211" spans="1:69" s="1" customFormat="1" ht="12" customHeight="1" x14ac:dyDescent="0.15">
      <c r="A211" s="17" t="s">
        <v>309</v>
      </c>
      <c r="B211" s="3" t="s">
        <v>308</v>
      </c>
      <c r="C211" s="1">
        <v>1</v>
      </c>
      <c r="D211" s="1" t="s">
        <v>310</v>
      </c>
      <c r="E211" s="2">
        <v>20</v>
      </c>
      <c r="F211" s="34">
        <f t="shared" si="94"/>
        <v>30</v>
      </c>
      <c r="G211" s="34">
        <f t="shared" si="95"/>
        <v>34.799999999999997</v>
      </c>
      <c r="H211" s="33">
        <f t="shared" si="96"/>
        <v>34.799999999999997</v>
      </c>
      <c r="I211" s="33"/>
      <c r="J211" s="35">
        <f t="shared" si="97"/>
        <v>35</v>
      </c>
      <c r="K211" s="33">
        <f t="shared" si="98"/>
        <v>0.20000000000000284</v>
      </c>
      <c r="L211" s="33">
        <f t="shared" si="99"/>
        <v>0.20000000000000284</v>
      </c>
      <c r="M211" s="33" t="s">
        <v>311</v>
      </c>
      <c r="N211" s="33">
        <v>1</v>
      </c>
      <c r="O211" s="33">
        <f t="shared" si="100"/>
        <v>34.799999999999997</v>
      </c>
      <c r="P211" s="33">
        <f t="shared" si="101"/>
        <v>35</v>
      </c>
      <c r="Q211" s="33">
        <f t="shared" si="102"/>
        <v>0.20000000000000284</v>
      </c>
      <c r="R211" s="33">
        <f t="shared" si="103"/>
        <v>0.20000000000000284</v>
      </c>
      <c r="S211" s="1" t="str">
        <f t="shared" si="104"/>
        <v>need 33</v>
      </c>
      <c r="T211" s="6">
        <f t="shared" si="105"/>
        <v>35</v>
      </c>
      <c r="X211" s="1" t="s">
        <v>312</v>
      </c>
      <c r="Y211" s="1" t="s">
        <v>313</v>
      </c>
      <c r="Z211" s="1" t="s">
        <v>314</v>
      </c>
      <c r="BM211" s="6"/>
      <c r="BN211" s="6"/>
      <c r="BO211" s="6"/>
      <c r="BP211" s="8">
        <f t="shared" si="106"/>
        <v>0</v>
      </c>
      <c r="BQ211" s="12"/>
    </row>
    <row r="212" spans="1:69" s="1" customFormat="1" ht="12" customHeight="1" x14ac:dyDescent="0.15">
      <c r="A212" s="17" t="s">
        <v>309</v>
      </c>
      <c r="B212" s="3" t="s">
        <v>308</v>
      </c>
      <c r="C212" s="1">
        <v>1</v>
      </c>
      <c r="D212" s="1" t="s">
        <v>315</v>
      </c>
      <c r="E212" s="2">
        <v>40</v>
      </c>
      <c r="F212" s="34">
        <f t="shared" si="94"/>
        <v>60</v>
      </c>
      <c r="G212" s="34">
        <f t="shared" si="95"/>
        <v>69.599999999999994</v>
      </c>
      <c r="H212" s="33">
        <f t="shared" si="96"/>
        <v>69.599999999999994</v>
      </c>
      <c r="I212" s="33"/>
      <c r="J212" s="35">
        <f t="shared" si="97"/>
        <v>70</v>
      </c>
      <c r="K212" s="33">
        <f t="shared" si="98"/>
        <v>0.40000000000000568</v>
      </c>
      <c r="L212" s="33">
        <f t="shared" si="99"/>
        <v>0.40000000000000568</v>
      </c>
      <c r="M212" s="33" t="s">
        <v>316</v>
      </c>
      <c r="N212" s="33">
        <v>1</v>
      </c>
      <c r="O212" s="33">
        <f t="shared" si="100"/>
        <v>69.599999999999994</v>
      </c>
      <c r="P212" s="33">
        <f t="shared" si="101"/>
        <v>70</v>
      </c>
      <c r="Q212" s="33">
        <f t="shared" si="102"/>
        <v>0.40000000000000568</v>
      </c>
      <c r="R212" s="33">
        <f t="shared" si="103"/>
        <v>0.40000000000000568</v>
      </c>
      <c r="S212" s="1" t="str">
        <f t="shared" si="104"/>
        <v>need 66</v>
      </c>
      <c r="T212" s="6">
        <f t="shared" si="105"/>
        <v>70</v>
      </c>
      <c r="Z212" s="1" t="s">
        <v>317</v>
      </c>
      <c r="BM212" s="6"/>
      <c r="BN212" s="6"/>
      <c r="BO212" s="6"/>
      <c r="BP212" s="8">
        <f t="shared" si="106"/>
        <v>0</v>
      </c>
      <c r="BQ212" s="12"/>
    </row>
    <row r="213" spans="1:69" s="1" customFormat="1" ht="12" customHeight="1" x14ac:dyDescent="0.15">
      <c r="A213" s="17" t="s">
        <v>318</v>
      </c>
      <c r="B213" s="3" t="s">
        <v>308</v>
      </c>
      <c r="C213" s="1">
        <v>113</v>
      </c>
      <c r="D213" s="1" t="s">
        <v>304</v>
      </c>
      <c r="E213" s="2">
        <v>66</v>
      </c>
      <c r="F213" s="34">
        <f t="shared" si="94"/>
        <v>99</v>
      </c>
      <c r="G213" s="34">
        <f t="shared" si="95"/>
        <v>114.83999999999999</v>
      </c>
      <c r="H213" s="33">
        <f t="shared" si="96"/>
        <v>1.0162831858407078</v>
      </c>
      <c r="I213" s="33"/>
      <c r="J213" s="35">
        <f t="shared" si="97"/>
        <v>1</v>
      </c>
      <c r="K213" s="33">
        <f t="shared" si="98"/>
        <v>-1.6283185840707759E-2</v>
      </c>
      <c r="L213" s="33">
        <f t="shared" si="99"/>
        <v>-1.8399999999999768</v>
      </c>
      <c r="M213" s="33" t="s">
        <v>176</v>
      </c>
      <c r="N213" s="33">
        <v>113</v>
      </c>
      <c r="O213" s="33">
        <f t="shared" si="100"/>
        <v>1.0162831858407078</v>
      </c>
      <c r="P213" s="33">
        <f t="shared" si="101"/>
        <v>1</v>
      </c>
      <c r="Q213" s="33">
        <f t="shared" si="102"/>
        <v>-1.6283185840707759E-2</v>
      </c>
      <c r="R213" s="33">
        <f t="shared" si="103"/>
        <v>-1.8399999999999768</v>
      </c>
      <c r="S213" s="1" t="str">
        <f t="shared" si="104"/>
        <v>fruit</v>
      </c>
      <c r="T213" s="6">
        <f t="shared" si="105"/>
        <v>1</v>
      </c>
      <c r="BM213" s="6"/>
      <c r="BN213" s="6"/>
      <c r="BO213" s="6"/>
      <c r="BP213" s="8">
        <f t="shared" si="106"/>
        <v>0</v>
      </c>
      <c r="BQ213" s="12"/>
    </row>
    <row r="214" spans="1:69" s="1" customFormat="1" ht="12" customHeight="1" x14ac:dyDescent="0.15">
      <c r="A214" s="17" t="s">
        <v>319</v>
      </c>
      <c r="B214" s="3" t="s">
        <v>320</v>
      </c>
      <c r="C214" s="1">
        <v>1</v>
      </c>
      <c r="D214" s="1" t="s">
        <v>107</v>
      </c>
      <c r="E214" s="2">
        <v>1.25</v>
      </c>
      <c r="F214" s="34">
        <f t="shared" si="94"/>
        <v>1.875</v>
      </c>
      <c r="G214" s="34">
        <f t="shared" si="95"/>
        <v>2.1749999999999998</v>
      </c>
      <c r="H214" s="33">
        <f t="shared" si="96"/>
        <v>2.1749999999999998</v>
      </c>
      <c r="I214" s="33"/>
      <c r="J214" s="35">
        <f t="shared" si="97"/>
        <v>2</v>
      </c>
      <c r="K214" s="33">
        <f t="shared" si="98"/>
        <v>-0.17499999999999982</v>
      </c>
      <c r="L214" s="33">
        <f t="shared" si="99"/>
        <v>-0.17499999999999982</v>
      </c>
      <c r="M214" s="33" t="s">
        <v>112</v>
      </c>
      <c r="N214" s="33">
        <v>2</v>
      </c>
      <c r="O214" s="33">
        <f t="shared" si="100"/>
        <v>1.0874999999999999</v>
      </c>
      <c r="P214" s="33">
        <f t="shared" si="101"/>
        <v>1</v>
      </c>
      <c r="Q214" s="33">
        <f t="shared" si="102"/>
        <v>-8.7499999999999911E-2</v>
      </c>
      <c r="R214" s="33">
        <f t="shared" si="103"/>
        <v>-0.17499999999999982</v>
      </c>
      <c r="S214" s="1" t="str">
        <f t="shared" si="104"/>
        <v>1/2 lbs</v>
      </c>
      <c r="T214" s="1">
        <f t="shared" si="105"/>
        <v>1</v>
      </c>
      <c r="U214" s="13"/>
      <c r="X214" s="61"/>
      <c r="Y214" s="61"/>
      <c r="Z214" s="61"/>
      <c r="AA214" s="61"/>
      <c r="BM214" s="6"/>
      <c r="BN214" s="6"/>
      <c r="BO214" s="6"/>
      <c r="BP214" s="8">
        <f t="shared" si="106"/>
        <v>0</v>
      </c>
      <c r="BQ214" s="12"/>
    </row>
    <row r="215" spans="1:69" s="1" customFormat="1" ht="12" customHeight="1" x14ac:dyDescent="0.15">
      <c r="A215" s="17" t="s">
        <v>319</v>
      </c>
      <c r="B215" s="3" t="s">
        <v>321</v>
      </c>
      <c r="C215" s="1">
        <v>1</v>
      </c>
      <c r="D215" s="13" t="s">
        <v>107</v>
      </c>
      <c r="E215" s="2">
        <v>1.25</v>
      </c>
      <c r="F215" s="34">
        <f t="shared" si="94"/>
        <v>1.875</v>
      </c>
      <c r="G215" s="34">
        <f t="shared" si="95"/>
        <v>2.1749999999999998</v>
      </c>
      <c r="H215" s="33">
        <f t="shared" si="96"/>
        <v>2.1749999999999998</v>
      </c>
      <c r="I215" s="33"/>
      <c r="J215" s="35">
        <f t="shared" si="97"/>
        <v>2</v>
      </c>
      <c r="K215" s="33">
        <f t="shared" si="98"/>
        <v>-0.17499999999999982</v>
      </c>
      <c r="L215" s="33">
        <f t="shared" si="99"/>
        <v>-0.17499999999999982</v>
      </c>
      <c r="M215" s="33" t="s">
        <v>112</v>
      </c>
      <c r="N215" s="33">
        <v>2</v>
      </c>
      <c r="O215" s="33">
        <f t="shared" si="100"/>
        <v>1.0874999999999999</v>
      </c>
      <c r="P215" s="33">
        <f t="shared" si="101"/>
        <v>1</v>
      </c>
      <c r="Q215" s="33">
        <f t="shared" si="102"/>
        <v>-8.7499999999999911E-2</v>
      </c>
      <c r="R215" s="33">
        <f t="shared" si="103"/>
        <v>-0.17499999999999982</v>
      </c>
      <c r="S215" s="33" t="str">
        <f t="shared" si="104"/>
        <v>1/2 lbs</v>
      </c>
      <c r="T215" s="6">
        <f t="shared" si="105"/>
        <v>1</v>
      </c>
      <c r="U215" s="13"/>
      <c r="AV215" s="13"/>
      <c r="BM215" s="35"/>
      <c r="BN215" s="35"/>
      <c r="BO215" s="35"/>
      <c r="BP215" s="8">
        <f t="shared" si="106"/>
        <v>0</v>
      </c>
      <c r="BQ215" s="12"/>
    </row>
    <row r="216" spans="1:69" s="1" customFormat="1" ht="12" customHeight="1" x14ac:dyDescent="0.15">
      <c r="A216" s="3" t="s">
        <v>322</v>
      </c>
      <c r="B216" s="3" t="s">
        <v>323</v>
      </c>
      <c r="C216" s="1">
        <v>1</v>
      </c>
      <c r="D216" s="1" t="s">
        <v>315</v>
      </c>
      <c r="E216" s="2">
        <v>66</v>
      </c>
      <c r="F216" s="34">
        <f t="shared" si="94"/>
        <v>99</v>
      </c>
      <c r="G216" s="34">
        <f t="shared" si="95"/>
        <v>114.83999999999999</v>
      </c>
      <c r="H216" s="33">
        <f t="shared" si="96"/>
        <v>114.83999999999999</v>
      </c>
      <c r="I216" s="33"/>
      <c r="J216" s="35">
        <f t="shared" si="97"/>
        <v>115</v>
      </c>
      <c r="K216" s="33">
        <f t="shared" si="98"/>
        <v>0.1600000000000108</v>
      </c>
      <c r="L216" s="33">
        <f t="shared" si="99"/>
        <v>0.1600000000000108</v>
      </c>
      <c r="M216" s="33" t="s">
        <v>324</v>
      </c>
      <c r="N216" s="33">
        <v>40</v>
      </c>
      <c r="O216" s="33">
        <f t="shared" si="100"/>
        <v>2.8709999999999996</v>
      </c>
      <c r="P216" s="33">
        <f t="shared" si="101"/>
        <v>3</v>
      </c>
      <c r="Q216" s="33">
        <f t="shared" si="102"/>
        <v>0.12900000000000045</v>
      </c>
      <c r="R216" s="33">
        <f t="shared" si="103"/>
        <v>5.1600000000000179</v>
      </c>
      <c r="S216" s="1" t="str">
        <f t="shared" si="104"/>
        <v>need 101</v>
      </c>
      <c r="T216" s="6">
        <f t="shared" si="105"/>
        <v>3</v>
      </c>
      <c r="U216" s="13"/>
      <c r="V216" s="13"/>
      <c r="AV216" s="13"/>
      <c r="BM216" s="6"/>
      <c r="BN216" s="6"/>
      <c r="BO216" s="6"/>
      <c r="BP216" s="8">
        <f t="shared" si="106"/>
        <v>0</v>
      </c>
      <c r="BQ216" s="12"/>
    </row>
    <row r="217" spans="1:69" s="1" customFormat="1" ht="14" customHeight="1" x14ac:dyDescent="0.15">
      <c r="A217" s="3" t="s">
        <v>322</v>
      </c>
      <c r="B217" s="3" t="s">
        <v>323</v>
      </c>
      <c r="C217" s="1">
        <v>36</v>
      </c>
      <c r="D217" s="1" t="s">
        <v>107</v>
      </c>
      <c r="E217" s="2">
        <v>56</v>
      </c>
      <c r="F217" s="34">
        <f t="shared" si="94"/>
        <v>84</v>
      </c>
      <c r="G217" s="34">
        <f t="shared" si="95"/>
        <v>97.44</v>
      </c>
      <c r="H217" s="33">
        <f t="shared" si="96"/>
        <v>2.7066666666666666</v>
      </c>
      <c r="I217" s="33"/>
      <c r="J217" s="35">
        <f t="shared" si="97"/>
        <v>3</v>
      </c>
      <c r="K217" s="33">
        <f t="shared" si="98"/>
        <v>0.29333333333333345</v>
      </c>
      <c r="L217" s="33">
        <f t="shared" si="99"/>
        <v>10.560000000000004</v>
      </c>
      <c r="M217" s="33" t="s">
        <v>112</v>
      </c>
      <c r="N217" s="33">
        <v>72</v>
      </c>
      <c r="O217" s="33">
        <f t="shared" si="100"/>
        <v>1.3533333333333333</v>
      </c>
      <c r="P217" s="33">
        <f t="shared" si="101"/>
        <v>1</v>
      </c>
      <c r="Q217" s="33">
        <f t="shared" si="102"/>
        <v>-0.35333333333333328</v>
      </c>
      <c r="R217" s="33">
        <f t="shared" si="103"/>
        <v>-25.439999999999998</v>
      </c>
      <c r="S217" s="1" t="str">
        <f t="shared" si="104"/>
        <v>1/2 lbs</v>
      </c>
      <c r="T217" s="6">
        <f t="shared" si="105"/>
        <v>1</v>
      </c>
      <c r="U217" s="13"/>
      <c r="V217" s="13"/>
      <c r="AV217" s="13"/>
      <c r="BM217" s="6"/>
      <c r="BN217" s="6"/>
      <c r="BO217" s="6"/>
      <c r="BP217" s="8">
        <f t="shared" si="106"/>
        <v>0</v>
      </c>
      <c r="BQ217" s="12"/>
    </row>
    <row r="218" spans="1:69" s="1" customFormat="1" ht="12" customHeight="1" x14ac:dyDescent="0.15">
      <c r="A218" s="3" t="s">
        <v>325</v>
      </c>
      <c r="B218" s="3" t="s">
        <v>308</v>
      </c>
      <c r="C218" s="1">
        <v>1</v>
      </c>
      <c r="D218" s="1" t="s">
        <v>326</v>
      </c>
      <c r="E218" s="2">
        <v>46</v>
      </c>
      <c r="F218" s="34">
        <f t="shared" si="94"/>
        <v>69</v>
      </c>
      <c r="G218" s="34">
        <f t="shared" si="95"/>
        <v>80.039999999999992</v>
      </c>
      <c r="H218" s="33">
        <f t="shared" si="96"/>
        <v>80.039999999999992</v>
      </c>
      <c r="I218" s="33"/>
      <c r="J218" s="35">
        <f t="shared" si="97"/>
        <v>80</v>
      </c>
      <c r="K218" s="33">
        <f t="shared" si="98"/>
        <v>-3.9999999999992042E-2</v>
      </c>
      <c r="L218" s="33">
        <f t="shared" si="99"/>
        <v>-3.9999999999992042E-2</v>
      </c>
      <c r="M218" s="33" t="s">
        <v>327</v>
      </c>
      <c r="N218" s="33">
        <v>113</v>
      </c>
      <c r="O218" s="33">
        <f t="shared" si="100"/>
        <v>0.7083185840707964</v>
      </c>
      <c r="P218" s="33">
        <f t="shared" si="101"/>
        <v>1</v>
      </c>
      <c r="Q218" s="33">
        <f t="shared" si="102"/>
        <v>0.2916814159292036</v>
      </c>
      <c r="R218" s="33">
        <f t="shared" si="103"/>
        <v>32.960000000000008</v>
      </c>
      <c r="S218" s="1" t="str">
        <f t="shared" si="104"/>
        <v>need 80</v>
      </c>
      <c r="T218" s="6">
        <f t="shared" si="105"/>
        <v>1</v>
      </c>
      <c r="U218" s="13"/>
      <c r="V218" s="13"/>
      <c r="AV218" s="13"/>
      <c r="BM218" s="6"/>
      <c r="BN218" s="6"/>
      <c r="BO218" s="6"/>
      <c r="BP218" s="8">
        <f t="shared" si="106"/>
        <v>0</v>
      </c>
      <c r="BQ218" s="12"/>
    </row>
    <row r="219" spans="1:69" s="1" customFormat="1" ht="12" customHeight="1" x14ac:dyDescent="0.15">
      <c r="A219" s="17" t="s">
        <v>325</v>
      </c>
      <c r="B219" s="3" t="s">
        <v>320</v>
      </c>
      <c r="C219" s="1">
        <v>1</v>
      </c>
      <c r="D219" s="1" t="s">
        <v>107</v>
      </c>
      <c r="E219" s="2">
        <v>1.25</v>
      </c>
      <c r="F219" s="34">
        <f t="shared" si="94"/>
        <v>1.875</v>
      </c>
      <c r="G219" s="34">
        <f t="shared" si="95"/>
        <v>2.1749999999999998</v>
      </c>
      <c r="H219" s="33">
        <f t="shared" si="96"/>
        <v>2.1749999999999998</v>
      </c>
      <c r="I219" s="33"/>
      <c r="J219" s="35">
        <f t="shared" si="97"/>
        <v>2</v>
      </c>
      <c r="K219" s="33">
        <f t="shared" si="98"/>
        <v>-0.17499999999999982</v>
      </c>
      <c r="L219" s="33">
        <f t="shared" si="99"/>
        <v>-0.17499999999999982</v>
      </c>
      <c r="M219" s="33" t="s">
        <v>112</v>
      </c>
      <c r="N219" s="33">
        <v>2</v>
      </c>
      <c r="O219" s="33">
        <f t="shared" si="100"/>
        <v>1.0874999999999999</v>
      </c>
      <c r="P219" s="33">
        <f t="shared" si="101"/>
        <v>1</v>
      </c>
      <c r="Q219" s="33">
        <f t="shared" si="102"/>
        <v>-8.7499999999999911E-2</v>
      </c>
      <c r="R219" s="33">
        <f t="shared" si="103"/>
        <v>-0.17499999999999982</v>
      </c>
      <c r="S219" s="1" t="str">
        <f t="shared" si="104"/>
        <v>1/2 lbs</v>
      </c>
      <c r="T219" s="1">
        <f t="shared" si="105"/>
        <v>1</v>
      </c>
      <c r="U219" s="13"/>
      <c r="X219" s="61"/>
      <c r="Y219" s="61"/>
      <c r="Z219" s="61"/>
      <c r="AA219" s="61"/>
      <c r="BM219" s="6"/>
      <c r="BN219" s="6"/>
      <c r="BO219" s="6"/>
      <c r="BP219" s="8">
        <f t="shared" si="106"/>
        <v>0</v>
      </c>
      <c r="BQ219" s="12"/>
    </row>
    <row r="220" spans="1:69" s="1" customFormat="1" ht="12" customHeight="1" x14ac:dyDescent="0.15">
      <c r="A220" s="17" t="s">
        <v>325</v>
      </c>
      <c r="B220" s="17" t="s">
        <v>323</v>
      </c>
      <c r="C220" s="1">
        <v>35</v>
      </c>
      <c r="D220" s="13" t="s">
        <v>107</v>
      </c>
      <c r="E220" s="2">
        <v>60</v>
      </c>
      <c r="F220" s="34">
        <f t="shared" si="94"/>
        <v>90</v>
      </c>
      <c r="G220" s="34">
        <f t="shared" si="95"/>
        <v>104.39999999999999</v>
      </c>
      <c r="H220" s="33">
        <f t="shared" si="96"/>
        <v>2.9828571428571427</v>
      </c>
      <c r="I220" s="33"/>
      <c r="J220" s="35">
        <f t="shared" si="97"/>
        <v>3</v>
      </c>
      <c r="K220" s="33">
        <f t="shared" si="98"/>
        <v>1.7142857142857348E-2</v>
      </c>
      <c r="L220" s="33">
        <f t="shared" si="99"/>
        <v>0.60000000000000719</v>
      </c>
      <c r="M220" s="33" t="s">
        <v>112</v>
      </c>
      <c r="N220" s="33">
        <v>70</v>
      </c>
      <c r="O220" s="33">
        <f t="shared" si="100"/>
        <v>1.4914285714285713</v>
      </c>
      <c r="P220" s="33">
        <f t="shared" si="101"/>
        <v>1</v>
      </c>
      <c r="Q220" s="33">
        <f t="shared" si="102"/>
        <v>-0.49142857142857133</v>
      </c>
      <c r="R220" s="33">
        <f t="shared" si="103"/>
        <v>-34.399999999999991</v>
      </c>
      <c r="S220" s="1" t="str">
        <f t="shared" si="104"/>
        <v>1/2 lbs</v>
      </c>
      <c r="T220" s="6">
        <f t="shared" si="105"/>
        <v>1</v>
      </c>
      <c r="U220" s="13"/>
      <c r="V220" s="13"/>
      <c r="AV220" s="13"/>
      <c r="BA220" s="61"/>
      <c r="BB220" s="61"/>
      <c r="BM220" s="6"/>
      <c r="BN220" s="6"/>
      <c r="BO220" s="6"/>
      <c r="BP220" s="8">
        <f t="shared" si="106"/>
        <v>0</v>
      </c>
      <c r="BQ220" s="12"/>
    </row>
    <row r="221" spans="1:69" s="1" customFormat="1" ht="12" customHeight="1" x14ac:dyDescent="0.15">
      <c r="A221" s="17" t="s">
        <v>328</v>
      </c>
      <c r="B221" s="3" t="s">
        <v>321</v>
      </c>
      <c r="C221" s="1">
        <v>1</v>
      </c>
      <c r="D221" s="13" t="s">
        <v>107</v>
      </c>
      <c r="E221" s="2">
        <v>1.5</v>
      </c>
      <c r="F221" s="34">
        <f t="shared" si="94"/>
        <v>2.25</v>
      </c>
      <c r="G221" s="34">
        <f t="shared" si="95"/>
        <v>2.61</v>
      </c>
      <c r="H221" s="33">
        <f t="shared" si="96"/>
        <v>2.61</v>
      </c>
      <c r="I221" s="33"/>
      <c r="J221" s="35">
        <f t="shared" si="97"/>
        <v>3</v>
      </c>
      <c r="K221" s="33">
        <f t="shared" si="98"/>
        <v>0.39000000000000012</v>
      </c>
      <c r="L221" s="33">
        <f t="shared" si="99"/>
        <v>0.39000000000000012</v>
      </c>
      <c r="M221" s="33" t="s">
        <v>112</v>
      </c>
      <c r="N221" s="33">
        <v>2</v>
      </c>
      <c r="O221" s="33">
        <f t="shared" si="100"/>
        <v>1.3049999999999999</v>
      </c>
      <c r="P221" s="33">
        <f t="shared" si="101"/>
        <v>1</v>
      </c>
      <c r="Q221" s="33">
        <f t="shared" si="102"/>
        <v>-0.30499999999999994</v>
      </c>
      <c r="R221" s="33">
        <f t="shared" si="103"/>
        <v>-0.60999999999999988</v>
      </c>
      <c r="S221" s="1" t="str">
        <f t="shared" si="104"/>
        <v>1/2 lbs</v>
      </c>
      <c r="T221" s="6">
        <f t="shared" si="105"/>
        <v>1</v>
      </c>
      <c r="AY221" s="13"/>
      <c r="BM221" s="35"/>
      <c r="BN221" s="35"/>
      <c r="BO221" s="35"/>
      <c r="BP221" s="8">
        <f t="shared" si="106"/>
        <v>0</v>
      </c>
      <c r="BQ221" s="12"/>
    </row>
    <row r="222" spans="1:69" s="1" customFormat="1" ht="12" customHeight="1" x14ac:dyDescent="0.15">
      <c r="A222" s="17" t="s">
        <v>329</v>
      </c>
      <c r="B222" s="17" t="s">
        <v>308</v>
      </c>
      <c r="C222" s="1">
        <v>35</v>
      </c>
      <c r="D222" s="13" t="s">
        <v>107</v>
      </c>
      <c r="E222" s="2">
        <v>88</v>
      </c>
      <c r="F222" s="34">
        <f t="shared" si="94"/>
        <v>132</v>
      </c>
      <c r="G222" s="34">
        <f t="shared" si="95"/>
        <v>153.11999999999998</v>
      </c>
      <c r="H222" s="33">
        <f t="shared" si="96"/>
        <v>4.3748571428571426</v>
      </c>
      <c r="I222" s="33">
        <f>H222*1.1</f>
        <v>4.8123428571428573</v>
      </c>
      <c r="J222" s="35">
        <f t="shared" si="97"/>
        <v>4</v>
      </c>
      <c r="K222" s="33">
        <f t="shared" si="98"/>
        <v>-0.37485714285714256</v>
      </c>
      <c r="L222" s="33">
        <f t="shared" si="99"/>
        <v>-13.11999999999999</v>
      </c>
      <c r="M222" s="33" t="s">
        <v>110</v>
      </c>
      <c r="N222" s="33">
        <v>140</v>
      </c>
      <c r="O222" s="33">
        <f t="shared" si="100"/>
        <v>1.0937142857142856</v>
      </c>
      <c r="P222" s="33">
        <f t="shared" si="101"/>
        <v>1</v>
      </c>
      <c r="Q222" s="33">
        <f t="shared" si="102"/>
        <v>-9.3714285714285639E-2</v>
      </c>
      <c r="R222" s="33">
        <f t="shared" si="103"/>
        <v>-13.11999999999999</v>
      </c>
      <c r="S222" s="1" t="str">
        <f t="shared" si="104"/>
        <v>1/4 lbs</v>
      </c>
      <c r="T222" s="6">
        <f t="shared" si="105"/>
        <v>1</v>
      </c>
      <c r="U222" s="13"/>
      <c r="AY222" s="61"/>
      <c r="AZ222" s="61"/>
      <c r="BA222" s="61"/>
      <c r="BB222" s="61"/>
      <c r="BC222" s="61"/>
      <c r="BD222" s="61"/>
      <c r="BF222" s="61">
        <v>15</v>
      </c>
      <c r="BG222" s="61">
        <v>4</v>
      </c>
      <c r="BH222" s="61">
        <v>9</v>
      </c>
      <c r="BI222" s="61">
        <v>6</v>
      </c>
      <c r="BJ222" s="61">
        <v>3</v>
      </c>
      <c r="BM222" s="6"/>
      <c r="BN222" s="6"/>
      <c r="BO222" s="6"/>
      <c r="BP222" s="8"/>
      <c r="BQ222" s="12"/>
    </row>
    <row r="223" spans="1:69" s="1" customFormat="1" ht="12" customHeight="1" x14ac:dyDescent="0.15">
      <c r="A223" s="17" t="s">
        <v>330</v>
      </c>
      <c r="B223" s="3" t="s">
        <v>308</v>
      </c>
      <c r="C223" s="1">
        <v>175</v>
      </c>
      <c r="D223" s="13" t="s">
        <v>304</v>
      </c>
      <c r="E223" s="2">
        <v>66</v>
      </c>
      <c r="F223" s="34">
        <f t="shared" si="94"/>
        <v>99</v>
      </c>
      <c r="G223" s="34">
        <f t="shared" si="95"/>
        <v>114.83999999999999</v>
      </c>
      <c r="H223" s="33">
        <f t="shared" si="96"/>
        <v>0.65622857142857138</v>
      </c>
      <c r="I223" s="33"/>
      <c r="J223" s="35">
        <f t="shared" si="97"/>
        <v>1</v>
      </c>
      <c r="K223" s="33">
        <f t="shared" si="98"/>
        <v>0.34377142857142862</v>
      </c>
      <c r="L223" s="33">
        <f t="shared" si="99"/>
        <v>60.160000000000011</v>
      </c>
      <c r="M223" s="33" t="s">
        <v>331</v>
      </c>
      <c r="N223" s="33">
        <v>58</v>
      </c>
      <c r="O223" s="33">
        <f t="shared" si="100"/>
        <v>1.9799999999999998</v>
      </c>
      <c r="P223" s="33">
        <f t="shared" si="101"/>
        <v>2</v>
      </c>
      <c r="Q223" s="33">
        <f t="shared" si="102"/>
        <v>2.000000000000024E-2</v>
      </c>
      <c r="R223" s="33">
        <f t="shared" si="103"/>
        <v>1.1600000000000139</v>
      </c>
      <c r="S223" s="1" t="str">
        <f t="shared" si="104"/>
        <v>3 fruit</v>
      </c>
      <c r="T223" s="6">
        <f t="shared" si="105"/>
        <v>2</v>
      </c>
      <c r="AY223" s="13"/>
      <c r="BM223" s="35"/>
      <c r="BN223" s="35"/>
      <c r="BO223" s="35"/>
      <c r="BP223" s="8">
        <f>BL223*N223*P223</f>
        <v>0</v>
      </c>
      <c r="BQ223" s="12"/>
    </row>
    <row r="224" spans="1:69" s="1" customFormat="1" ht="12" customHeight="1" x14ac:dyDescent="0.15">
      <c r="A224" s="17" t="s">
        <v>330</v>
      </c>
      <c r="B224" s="3" t="s">
        <v>321</v>
      </c>
      <c r="C224" s="1">
        <v>1</v>
      </c>
      <c r="D224" s="13" t="s">
        <v>107</v>
      </c>
      <c r="E224" s="2">
        <v>1.25</v>
      </c>
      <c r="F224" s="34">
        <f t="shared" si="94"/>
        <v>1.875</v>
      </c>
      <c r="G224" s="34">
        <f t="shared" si="95"/>
        <v>2.1749999999999998</v>
      </c>
      <c r="H224" s="33">
        <f t="shared" si="96"/>
        <v>2.1749999999999998</v>
      </c>
      <c r="I224" s="33"/>
      <c r="J224" s="35">
        <f t="shared" si="97"/>
        <v>2</v>
      </c>
      <c r="K224" s="33">
        <f t="shared" si="98"/>
        <v>-0.17499999999999982</v>
      </c>
      <c r="L224" s="33">
        <f t="shared" si="99"/>
        <v>-0.17499999999999982</v>
      </c>
      <c r="M224" s="33" t="s">
        <v>112</v>
      </c>
      <c r="N224" s="33">
        <v>2</v>
      </c>
      <c r="O224" s="33">
        <f t="shared" si="100"/>
        <v>1.0874999999999999</v>
      </c>
      <c r="P224" s="33">
        <f t="shared" si="101"/>
        <v>1</v>
      </c>
      <c r="Q224" s="33">
        <f t="shared" si="102"/>
        <v>-8.7499999999999911E-2</v>
      </c>
      <c r="R224" s="33">
        <f t="shared" si="103"/>
        <v>-0.17499999999999982</v>
      </c>
      <c r="S224" s="1" t="str">
        <f t="shared" si="104"/>
        <v>1/2 lbs</v>
      </c>
      <c r="T224" s="6">
        <f t="shared" si="105"/>
        <v>1</v>
      </c>
      <c r="AY224" s="13"/>
      <c r="BM224" s="35"/>
      <c r="BN224" s="35"/>
      <c r="BO224" s="35"/>
      <c r="BP224" s="8">
        <f>BL224*N224*P224</f>
        <v>0</v>
      </c>
      <c r="BQ224" s="12"/>
    </row>
    <row r="225" spans="1:69" s="1" customFormat="1" ht="12" customHeight="1" x14ac:dyDescent="0.15">
      <c r="A225" s="3" t="s">
        <v>330</v>
      </c>
      <c r="B225" s="3" t="s">
        <v>323</v>
      </c>
      <c r="C225" s="1">
        <v>35</v>
      </c>
      <c r="D225" s="1" t="s">
        <v>107</v>
      </c>
      <c r="E225" s="2">
        <v>60</v>
      </c>
      <c r="F225" s="34">
        <f t="shared" si="94"/>
        <v>90</v>
      </c>
      <c r="G225" s="34">
        <f t="shared" si="95"/>
        <v>104.39999999999999</v>
      </c>
      <c r="H225" s="33">
        <f t="shared" si="96"/>
        <v>2.9828571428571427</v>
      </c>
      <c r="I225" s="33"/>
      <c r="J225" s="35">
        <f t="shared" si="97"/>
        <v>3</v>
      </c>
      <c r="K225" s="33">
        <f t="shared" si="98"/>
        <v>1.7142857142857348E-2</v>
      </c>
      <c r="L225" s="33">
        <f t="shared" si="99"/>
        <v>0.60000000000000719</v>
      </c>
      <c r="M225" s="33" t="s">
        <v>112</v>
      </c>
      <c r="N225" s="33">
        <v>70</v>
      </c>
      <c r="O225" s="33">
        <f t="shared" si="100"/>
        <v>1.4914285714285713</v>
      </c>
      <c r="P225" s="33">
        <f t="shared" si="101"/>
        <v>1</v>
      </c>
      <c r="Q225" s="33">
        <f t="shared" si="102"/>
        <v>-0.49142857142857133</v>
      </c>
      <c r="R225" s="33">
        <f t="shared" si="103"/>
        <v>-34.399999999999991</v>
      </c>
      <c r="S225" s="1" t="str">
        <f t="shared" si="104"/>
        <v>1/2 lbs</v>
      </c>
      <c r="T225" s="6">
        <f t="shared" si="105"/>
        <v>1</v>
      </c>
      <c r="U225" s="13"/>
      <c r="V225" s="66"/>
      <c r="AV225" s="13"/>
      <c r="BM225" s="6"/>
      <c r="BN225" s="6"/>
      <c r="BO225" s="6"/>
      <c r="BP225" s="8">
        <f>BL225*N225*P225</f>
        <v>0</v>
      </c>
      <c r="BQ225" s="12"/>
    </row>
    <row r="226" spans="1:69" s="1" customFormat="1" ht="12" customHeight="1" x14ac:dyDescent="0.15">
      <c r="A226" s="17" t="s">
        <v>332</v>
      </c>
      <c r="B226" s="3" t="s">
        <v>321</v>
      </c>
      <c r="C226" s="1">
        <v>1</v>
      </c>
      <c r="D226" s="13" t="s">
        <v>107</v>
      </c>
      <c r="E226" s="2">
        <v>1.5</v>
      </c>
      <c r="F226" s="34">
        <f t="shared" si="94"/>
        <v>2.25</v>
      </c>
      <c r="G226" s="34">
        <f t="shared" si="95"/>
        <v>2.61</v>
      </c>
      <c r="H226" s="33">
        <f t="shared" si="96"/>
        <v>2.61</v>
      </c>
      <c r="I226" s="33"/>
      <c r="J226" s="35">
        <f t="shared" si="97"/>
        <v>3</v>
      </c>
      <c r="K226" s="33">
        <f t="shared" si="98"/>
        <v>0.39000000000000012</v>
      </c>
      <c r="L226" s="33">
        <f t="shared" si="99"/>
        <v>0.39000000000000012</v>
      </c>
      <c r="M226" s="33" t="s">
        <v>112</v>
      </c>
      <c r="N226" s="33">
        <v>2</v>
      </c>
      <c r="O226" s="33">
        <f t="shared" si="100"/>
        <v>1.3049999999999999</v>
      </c>
      <c r="P226" s="33">
        <f t="shared" si="101"/>
        <v>1</v>
      </c>
      <c r="Q226" s="33">
        <f t="shared" si="102"/>
        <v>-0.30499999999999994</v>
      </c>
      <c r="R226" s="33">
        <f t="shared" si="103"/>
        <v>-0.60999999999999988</v>
      </c>
      <c r="S226" s="1" t="str">
        <f t="shared" si="104"/>
        <v>1/2 lbs</v>
      </c>
      <c r="T226" s="6">
        <f t="shared" si="105"/>
        <v>1</v>
      </c>
      <c r="AY226" s="13"/>
      <c r="BM226" s="35"/>
      <c r="BN226" s="35"/>
      <c r="BO226" s="35"/>
      <c r="BP226" s="8">
        <f>BL226*N226*P226</f>
        <v>0</v>
      </c>
      <c r="BQ226" s="12"/>
    </row>
    <row r="227" spans="1:69" s="1" customFormat="1" ht="12" customHeight="1" x14ac:dyDescent="0.15">
      <c r="A227" s="17" t="s">
        <v>333</v>
      </c>
      <c r="B227" s="17" t="s">
        <v>308</v>
      </c>
      <c r="C227" s="1">
        <v>35</v>
      </c>
      <c r="D227" s="13" t="s">
        <v>107</v>
      </c>
      <c r="E227" s="2">
        <v>88</v>
      </c>
      <c r="F227" s="34">
        <f t="shared" si="94"/>
        <v>132</v>
      </c>
      <c r="G227" s="34">
        <f t="shared" si="95"/>
        <v>153.11999999999998</v>
      </c>
      <c r="H227" s="33">
        <f t="shared" si="96"/>
        <v>4.3748571428571426</v>
      </c>
      <c r="I227" s="33">
        <f>H227*1.1</f>
        <v>4.8123428571428573</v>
      </c>
      <c r="J227" s="35">
        <f t="shared" si="97"/>
        <v>4</v>
      </c>
      <c r="K227" s="33">
        <f t="shared" si="98"/>
        <v>-0.37485714285714256</v>
      </c>
      <c r="L227" s="33">
        <f t="shared" si="99"/>
        <v>-13.11999999999999</v>
      </c>
      <c r="M227" s="33" t="s">
        <v>110</v>
      </c>
      <c r="N227" s="33">
        <v>140</v>
      </c>
      <c r="O227" s="33">
        <f t="shared" si="100"/>
        <v>1.0937142857142856</v>
      </c>
      <c r="P227" s="33">
        <f t="shared" si="101"/>
        <v>1</v>
      </c>
      <c r="Q227" s="33">
        <f t="shared" si="102"/>
        <v>-9.3714285714285639E-2</v>
      </c>
      <c r="R227" s="33">
        <f t="shared" si="103"/>
        <v>-13.11999999999999</v>
      </c>
      <c r="S227" s="1" t="str">
        <f t="shared" si="104"/>
        <v>1/4 lbs</v>
      </c>
      <c r="T227" s="6">
        <f t="shared" si="105"/>
        <v>1</v>
      </c>
      <c r="U227" s="13"/>
      <c r="AY227" s="61">
        <v>15</v>
      </c>
      <c r="AZ227" s="61">
        <v>12</v>
      </c>
      <c r="BA227" s="61">
        <v>12</v>
      </c>
      <c r="BB227" s="61">
        <v>11</v>
      </c>
      <c r="BC227" s="61">
        <v>13</v>
      </c>
      <c r="BD227" s="61">
        <v>4</v>
      </c>
      <c r="BE227" s="61">
        <v>4</v>
      </c>
      <c r="BF227" s="61">
        <v>3</v>
      </c>
      <c r="BM227" s="6"/>
      <c r="BN227" s="6"/>
      <c r="BO227" s="6"/>
      <c r="BP227" s="8"/>
      <c r="BQ227" s="12"/>
    </row>
    <row r="228" spans="1:69" s="1" customFormat="1" ht="12" customHeight="1" x14ac:dyDescent="0.15">
      <c r="A228" s="3" t="s">
        <v>334</v>
      </c>
      <c r="B228" s="3" t="s">
        <v>323</v>
      </c>
      <c r="C228" s="1">
        <v>40</v>
      </c>
      <c r="D228" s="16" t="s">
        <v>107</v>
      </c>
      <c r="E228" s="2">
        <v>64</v>
      </c>
      <c r="F228" s="34">
        <f t="shared" si="94"/>
        <v>96</v>
      </c>
      <c r="G228" s="34">
        <f t="shared" si="95"/>
        <v>111.35999999999999</v>
      </c>
      <c r="H228" s="33">
        <f t="shared" si="96"/>
        <v>2.7839999999999998</v>
      </c>
      <c r="I228" s="33">
        <f>H228*1.1</f>
        <v>3.0624000000000002</v>
      </c>
      <c r="J228" s="35">
        <f t="shared" si="97"/>
        <v>3</v>
      </c>
      <c r="K228" s="33">
        <f t="shared" si="98"/>
        <v>0.21600000000000019</v>
      </c>
      <c r="L228" s="33">
        <f t="shared" si="99"/>
        <v>8.6400000000000077</v>
      </c>
      <c r="M228" s="33" t="s">
        <v>112</v>
      </c>
      <c r="N228" s="33">
        <v>80</v>
      </c>
      <c r="O228" s="33">
        <f t="shared" si="100"/>
        <v>1.3919999999999999</v>
      </c>
      <c r="P228" s="33">
        <f t="shared" si="101"/>
        <v>1</v>
      </c>
      <c r="Q228" s="33">
        <f t="shared" si="102"/>
        <v>-0.3919999999999999</v>
      </c>
      <c r="R228" s="33">
        <f t="shared" si="103"/>
        <v>-31.359999999999992</v>
      </c>
      <c r="S228" s="1" t="str">
        <f t="shared" si="104"/>
        <v>1/2 lbs</v>
      </c>
      <c r="T228" s="6">
        <f t="shared" si="105"/>
        <v>1</v>
      </c>
      <c r="U228" s="13"/>
      <c r="AV228" s="13"/>
      <c r="AX228" s="61">
        <v>26</v>
      </c>
      <c r="AY228" s="61">
        <v>9</v>
      </c>
      <c r="AZ228" s="61"/>
      <c r="BM228" s="6"/>
      <c r="BN228" s="6"/>
      <c r="BO228" s="6"/>
      <c r="BP228" s="8">
        <f>BL228*N228*P228</f>
        <v>0</v>
      </c>
      <c r="BQ228" s="12"/>
    </row>
    <row r="229" spans="1:69" s="1" customFormat="1" ht="12" customHeight="1" x14ac:dyDescent="0.15">
      <c r="A229" s="3" t="s">
        <v>334</v>
      </c>
      <c r="B229" s="3" t="s">
        <v>320</v>
      </c>
      <c r="C229" s="1">
        <v>1</v>
      </c>
      <c r="D229" s="1" t="s">
        <v>107</v>
      </c>
      <c r="E229" s="2">
        <v>1.25</v>
      </c>
      <c r="F229" s="34">
        <f t="shared" si="94"/>
        <v>1.875</v>
      </c>
      <c r="G229" s="34">
        <f t="shared" si="95"/>
        <v>2.1749999999999998</v>
      </c>
      <c r="H229" s="33">
        <f t="shared" si="96"/>
        <v>2.1749999999999998</v>
      </c>
      <c r="I229" s="33"/>
      <c r="J229" s="35">
        <f t="shared" si="97"/>
        <v>2</v>
      </c>
      <c r="K229" s="33">
        <f t="shared" si="98"/>
        <v>-0.17499999999999982</v>
      </c>
      <c r="L229" s="33">
        <f t="shared" si="99"/>
        <v>-0.17499999999999982</v>
      </c>
      <c r="M229" s="33" t="s">
        <v>112</v>
      </c>
      <c r="N229" s="33">
        <v>2</v>
      </c>
      <c r="O229" s="33">
        <f t="shared" si="100"/>
        <v>1.0874999999999999</v>
      </c>
      <c r="P229" s="33">
        <f t="shared" si="101"/>
        <v>1</v>
      </c>
      <c r="Q229" s="33">
        <f t="shared" si="102"/>
        <v>-8.7499999999999911E-2</v>
      </c>
      <c r="R229" s="33">
        <f t="shared" si="103"/>
        <v>-0.17499999999999982</v>
      </c>
      <c r="S229" s="1" t="str">
        <f t="shared" si="104"/>
        <v>1/2 lbs</v>
      </c>
      <c r="T229" s="6">
        <f t="shared" si="105"/>
        <v>1</v>
      </c>
      <c r="U229" s="13"/>
      <c r="V229" s="13"/>
      <c r="AV229" s="13"/>
      <c r="BM229" s="6"/>
      <c r="BN229" s="6"/>
      <c r="BO229" s="6"/>
      <c r="BP229" s="8">
        <f>BL229*N229*P229</f>
        <v>0</v>
      </c>
      <c r="BQ229" s="12"/>
    </row>
    <row r="230" spans="1:69" s="1" customFormat="1" ht="12" customHeight="1" x14ac:dyDescent="0.15">
      <c r="A230" s="17" t="s">
        <v>335</v>
      </c>
      <c r="B230" s="3" t="s">
        <v>308</v>
      </c>
      <c r="C230" s="1">
        <v>40</v>
      </c>
      <c r="D230" s="1" t="s">
        <v>107</v>
      </c>
      <c r="E230" s="2">
        <v>88</v>
      </c>
      <c r="F230" s="34">
        <f t="shared" si="94"/>
        <v>132</v>
      </c>
      <c r="G230" s="34">
        <f t="shared" si="95"/>
        <v>153.11999999999998</v>
      </c>
      <c r="H230" s="33">
        <f t="shared" si="96"/>
        <v>3.8279999999999994</v>
      </c>
      <c r="I230" s="33">
        <f>H230*1.1</f>
        <v>4.2107999999999999</v>
      </c>
      <c r="J230" s="35">
        <f t="shared" si="97"/>
        <v>4</v>
      </c>
      <c r="K230" s="33">
        <f t="shared" si="98"/>
        <v>0.1720000000000006</v>
      </c>
      <c r="L230" s="33">
        <f t="shared" si="99"/>
        <v>6.8800000000000239</v>
      </c>
      <c r="M230" s="33" t="s">
        <v>110</v>
      </c>
      <c r="N230" s="33">
        <v>160</v>
      </c>
      <c r="O230" s="33">
        <f t="shared" si="100"/>
        <v>0.95699999999999985</v>
      </c>
      <c r="P230" s="33">
        <f t="shared" si="101"/>
        <v>1</v>
      </c>
      <c r="Q230" s="33">
        <f t="shared" si="102"/>
        <v>4.3000000000000149E-2</v>
      </c>
      <c r="R230" s="33">
        <f t="shared" si="103"/>
        <v>6.8800000000000239</v>
      </c>
      <c r="S230" s="1" t="str">
        <f t="shared" si="104"/>
        <v>1/4 lbs</v>
      </c>
      <c r="T230" s="6">
        <f t="shared" si="105"/>
        <v>1</v>
      </c>
      <c r="U230" s="13"/>
      <c r="AW230" s="61">
        <v>21</v>
      </c>
      <c r="AX230" s="61">
        <v>8</v>
      </c>
      <c r="AY230" s="61">
        <v>7</v>
      </c>
      <c r="AZ230" s="61">
        <v>5</v>
      </c>
      <c r="BM230" s="6"/>
      <c r="BN230" s="6"/>
      <c r="BO230" s="6"/>
      <c r="BP230" s="8"/>
      <c r="BQ230" s="12"/>
    </row>
    <row r="231" spans="1:69" s="1" customFormat="1" ht="12" customHeight="1" x14ac:dyDescent="0.15">
      <c r="A231" s="3" t="s">
        <v>336</v>
      </c>
      <c r="B231" s="3" t="s">
        <v>323</v>
      </c>
      <c r="C231" s="1">
        <v>1</v>
      </c>
      <c r="D231" s="1" t="s">
        <v>315</v>
      </c>
      <c r="E231" s="2">
        <v>68</v>
      </c>
      <c r="F231" s="34">
        <f t="shared" si="94"/>
        <v>102</v>
      </c>
      <c r="G231" s="34">
        <f t="shared" si="95"/>
        <v>118.32</v>
      </c>
      <c r="H231" s="33">
        <f t="shared" si="96"/>
        <v>118.32</v>
      </c>
      <c r="I231" s="33"/>
      <c r="J231" s="35">
        <f t="shared" si="97"/>
        <v>118</v>
      </c>
      <c r="K231" s="33">
        <f t="shared" si="98"/>
        <v>-0.31999999999999318</v>
      </c>
      <c r="L231" s="33">
        <f t="shared" si="99"/>
        <v>-0.31999999999999318</v>
      </c>
      <c r="M231" s="33" t="s">
        <v>337</v>
      </c>
      <c r="N231" s="33">
        <v>102</v>
      </c>
      <c r="O231" s="33">
        <f t="shared" si="100"/>
        <v>1.1599999999999999</v>
      </c>
      <c r="P231" s="33">
        <f t="shared" si="101"/>
        <v>1</v>
      </c>
      <c r="Q231" s="33">
        <f t="shared" si="102"/>
        <v>-0.15999999999999992</v>
      </c>
      <c r="R231" s="33">
        <f t="shared" si="103"/>
        <v>-16.319999999999993</v>
      </c>
      <c r="S231" s="1" t="str">
        <f t="shared" si="104"/>
        <v>need 102</v>
      </c>
      <c r="T231" s="6">
        <f t="shared" si="105"/>
        <v>1</v>
      </c>
      <c r="U231" s="13"/>
      <c r="AV231" s="13"/>
      <c r="BM231" s="6"/>
      <c r="BN231" s="6"/>
      <c r="BO231" s="6"/>
      <c r="BP231" s="8">
        <f t="shared" ref="BP231:BP237" si="107">BL231*N231*P231</f>
        <v>0</v>
      </c>
      <c r="BQ231" s="12"/>
    </row>
    <row r="232" spans="1:69" s="1" customFormat="1" ht="12" customHeight="1" x14ac:dyDescent="0.15">
      <c r="A232" s="3" t="s">
        <v>336</v>
      </c>
      <c r="B232" s="3" t="s">
        <v>303</v>
      </c>
      <c r="C232" s="1">
        <v>100</v>
      </c>
      <c r="D232" s="1" t="s">
        <v>304</v>
      </c>
      <c r="E232" s="2">
        <v>70</v>
      </c>
      <c r="F232" s="34">
        <f t="shared" si="94"/>
        <v>105</v>
      </c>
      <c r="G232" s="34">
        <f t="shared" si="95"/>
        <v>121.8</v>
      </c>
      <c r="H232" s="33">
        <f t="shared" si="96"/>
        <v>1.218</v>
      </c>
      <c r="I232" s="33"/>
      <c r="J232" s="35">
        <f t="shared" si="97"/>
        <v>1</v>
      </c>
      <c r="K232" s="33">
        <f t="shared" si="98"/>
        <v>-0.21799999999999997</v>
      </c>
      <c r="L232" s="33">
        <f t="shared" si="99"/>
        <v>-21.799999999999997</v>
      </c>
      <c r="M232" s="33" t="s">
        <v>176</v>
      </c>
      <c r="N232" s="33">
        <v>100</v>
      </c>
      <c r="O232" s="33">
        <f t="shared" si="100"/>
        <v>1.218</v>
      </c>
      <c r="P232" s="33">
        <f t="shared" si="101"/>
        <v>1</v>
      </c>
      <c r="Q232" s="33">
        <f t="shared" si="102"/>
        <v>-0.21799999999999997</v>
      </c>
      <c r="R232" s="33">
        <f t="shared" si="103"/>
        <v>-21.799999999999997</v>
      </c>
      <c r="S232" s="1" t="str">
        <f t="shared" si="104"/>
        <v>fruit</v>
      </c>
      <c r="T232" s="6">
        <f t="shared" si="105"/>
        <v>1</v>
      </c>
      <c r="U232" s="13"/>
      <c r="V232" s="13"/>
      <c r="AV232" s="13"/>
      <c r="BM232" s="6"/>
      <c r="BN232" s="6"/>
      <c r="BO232" s="6"/>
      <c r="BP232" s="8">
        <f t="shared" si="107"/>
        <v>0</v>
      </c>
      <c r="BQ232" s="12"/>
    </row>
    <row r="233" spans="1:69" s="1" customFormat="1" ht="12" customHeight="1" x14ac:dyDescent="0.15">
      <c r="A233" s="3" t="s">
        <v>336</v>
      </c>
      <c r="B233" s="3" t="s">
        <v>338</v>
      </c>
      <c r="C233" s="1">
        <v>1</v>
      </c>
      <c r="D233" s="1" t="s">
        <v>315</v>
      </c>
      <c r="E233" s="2">
        <v>60</v>
      </c>
      <c r="F233" s="34">
        <f t="shared" si="94"/>
        <v>90</v>
      </c>
      <c r="G233" s="34">
        <f t="shared" si="95"/>
        <v>104.39999999999999</v>
      </c>
      <c r="H233" s="34">
        <f t="shared" si="96"/>
        <v>104.39999999999999</v>
      </c>
      <c r="I233" s="34"/>
      <c r="J233" s="6">
        <f t="shared" si="97"/>
        <v>104</v>
      </c>
      <c r="K233" s="34">
        <f t="shared" si="98"/>
        <v>-0.39999999999999147</v>
      </c>
      <c r="L233" s="34">
        <f t="shared" si="99"/>
        <v>-0.39999999999999147</v>
      </c>
      <c r="M233" s="34" t="s">
        <v>337</v>
      </c>
      <c r="N233" s="34">
        <v>102</v>
      </c>
      <c r="O233" s="34">
        <f t="shared" si="100"/>
        <v>1.0235294117647058</v>
      </c>
      <c r="P233" s="34">
        <f t="shared" si="101"/>
        <v>1</v>
      </c>
      <c r="Q233" s="34">
        <f t="shared" si="102"/>
        <v>-2.3529411764705799E-2</v>
      </c>
      <c r="R233" s="34">
        <f t="shared" si="103"/>
        <v>-2.3999999999999915</v>
      </c>
      <c r="S233" s="1" t="str">
        <f t="shared" si="104"/>
        <v>need 102</v>
      </c>
      <c r="T233" s="6">
        <f t="shared" si="105"/>
        <v>1</v>
      </c>
      <c r="BG233" s="61"/>
      <c r="BM233" s="6"/>
      <c r="BN233" s="6"/>
      <c r="BO233" s="6"/>
      <c r="BP233" s="8">
        <f t="shared" si="107"/>
        <v>0</v>
      </c>
      <c r="BQ233" s="117"/>
    </row>
    <row r="234" spans="1:69" s="1" customFormat="1" ht="12" customHeight="1" x14ac:dyDescent="0.15">
      <c r="A234" s="17" t="s">
        <v>339</v>
      </c>
      <c r="B234" s="3" t="s">
        <v>323</v>
      </c>
      <c r="C234" s="1">
        <v>1</v>
      </c>
      <c r="D234" s="13" t="s">
        <v>315</v>
      </c>
      <c r="E234" s="2">
        <v>66</v>
      </c>
      <c r="F234" s="34">
        <f t="shared" si="94"/>
        <v>99</v>
      </c>
      <c r="G234" s="34">
        <f t="shared" si="95"/>
        <v>114.83999999999999</v>
      </c>
      <c r="H234" s="33">
        <f t="shared" si="96"/>
        <v>114.83999999999999</v>
      </c>
      <c r="I234" s="33"/>
      <c r="J234" s="35">
        <f t="shared" si="97"/>
        <v>115</v>
      </c>
      <c r="K234" s="33">
        <f t="shared" si="98"/>
        <v>0.1600000000000108</v>
      </c>
      <c r="L234" s="33">
        <f t="shared" si="99"/>
        <v>0.1600000000000108</v>
      </c>
      <c r="M234" s="33" t="s">
        <v>112</v>
      </c>
      <c r="N234" s="33">
        <v>70</v>
      </c>
      <c r="O234" s="33">
        <f t="shared" si="100"/>
        <v>1.6405714285714283</v>
      </c>
      <c r="P234" s="33">
        <f t="shared" si="101"/>
        <v>2</v>
      </c>
      <c r="Q234" s="33">
        <f t="shared" si="102"/>
        <v>0.35942857142857165</v>
      </c>
      <c r="R234" s="33">
        <f t="shared" si="103"/>
        <v>25.160000000000014</v>
      </c>
      <c r="S234" s="1" t="str">
        <f t="shared" si="104"/>
        <v>1/2 lbs</v>
      </c>
      <c r="T234" s="6">
        <f t="shared" si="105"/>
        <v>2</v>
      </c>
      <c r="BA234" s="61"/>
      <c r="BB234" s="61"/>
      <c r="BC234" s="61"/>
      <c r="BM234" s="35"/>
      <c r="BN234" s="35"/>
      <c r="BO234" s="35"/>
      <c r="BP234" s="8">
        <f t="shared" si="107"/>
        <v>0</v>
      </c>
      <c r="BQ234" s="12"/>
    </row>
    <row r="235" spans="1:69" s="1" customFormat="1" ht="12" customHeight="1" x14ac:dyDescent="0.15">
      <c r="A235" s="17" t="s">
        <v>340</v>
      </c>
      <c r="B235" s="17" t="s">
        <v>308</v>
      </c>
      <c r="C235" s="1">
        <v>1</v>
      </c>
      <c r="D235" s="13" t="s">
        <v>315</v>
      </c>
      <c r="E235" s="2">
        <v>88</v>
      </c>
      <c r="F235" s="34">
        <f t="shared" si="94"/>
        <v>132</v>
      </c>
      <c r="G235" s="34">
        <f t="shared" si="95"/>
        <v>153.11999999999998</v>
      </c>
      <c r="H235" s="33">
        <f t="shared" si="96"/>
        <v>153.11999999999998</v>
      </c>
      <c r="I235" s="33"/>
      <c r="J235" s="35">
        <f t="shared" si="97"/>
        <v>153</v>
      </c>
      <c r="K235" s="33">
        <f t="shared" si="98"/>
        <v>-0.11999999999997613</v>
      </c>
      <c r="L235" s="33">
        <f t="shared" si="99"/>
        <v>-0.11999999999997613</v>
      </c>
      <c r="M235" s="33" t="s">
        <v>110</v>
      </c>
      <c r="N235" s="33">
        <v>140</v>
      </c>
      <c r="O235" s="33">
        <f t="shared" si="100"/>
        <v>1.0937142857142856</v>
      </c>
      <c r="P235" s="33">
        <f t="shared" si="101"/>
        <v>1</v>
      </c>
      <c r="Q235" s="33">
        <f t="shared" si="102"/>
        <v>-9.3714285714285639E-2</v>
      </c>
      <c r="R235" s="33">
        <f t="shared" si="103"/>
        <v>-13.11999999999999</v>
      </c>
      <c r="S235" s="1" t="str">
        <f t="shared" si="104"/>
        <v>1/4 lbs</v>
      </c>
      <c r="T235" s="6">
        <f t="shared" si="105"/>
        <v>1</v>
      </c>
      <c r="U235" s="13"/>
      <c r="V235" s="13"/>
      <c r="AV235" s="13"/>
      <c r="AZ235" s="61"/>
      <c r="BA235" s="61"/>
      <c r="BC235" s="61"/>
      <c r="BF235" s="61"/>
      <c r="BG235" s="61"/>
      <c r="BM235" s="6"/>
      <c r="BN235" s="6"/>
      <c r="BO235" s="6"/>
      <c r="BP235" s="8">
        <f t="shared" si="107"/>
        <v>0</v>
      </c>
      <c r="BQ235" s="12"/>
    </row>
    <row r="236" spans="1:69" s="1" customFormat="1" ht="12" customHeight="1" x14ac:dyDescent="0.15">
      <c r="A236" s="3" t="s">
        <v>340</v>
      </c>
      <c r="B236" s="3" t="s">
        <v>320</v>
      </c>
      <c r="C236" s="1">
        <v>1</v>
      </c>
      <c r="D236" s="1" t="s">
        <v>107</v>
      </c>
      <c r="E236" s="2">
        <v>1</v>
      </c>
      <c r="F236" s="34">
        <f t="shared" si="94"/>
        <v>1.5</v>
      </c>
      <c r="G236" s="34">
        <f t="shared" si="95"/>
        <v>1.7399999999999998</v>
      </c>
      <c r="H236" s="33">
        <f t="shared" si="96"/>
        <v>1.7399999999999998</v>
      </c>
      <c r="I236" s="33"/>
      <c r="J236" s="35">
        <f t="shared" si="97"/>
        <v>2</v>
      </c>
      <c r="K236" s="33">
        <f t="shared" si="98"/>
        <v>0.26000000000000023</v>
      </c>
      <c r="L236" s="33">
        <f t="shared" si="99"/>
        <v>0.26000000000000023</v>
      </c>
      <c r="M236" s="33" t="s">
        <v>112</v>
      </c>
      <c r="N236" s="33">
        <v>2</v>
      </c>
      <c r="O236" s="33">
        <f t="shared" si="100"/>
        <v>0.86999999999999988</v>
      </c>
      <c r="P236" s="33">
        <f t="shared" si="101"/>
        <v>1</v>
      </c>
      <c r="Q236" s="33">
        <f t="shared" si="102"/>
        <v>0.13000000000000012</v>
      </c>
      <c r="R236" s="33">
        <f t="shared" si="103"/>
        <v>0.26000000000000023</v>
      </c>
      <c r="S236" s="1" t="str">
        <f t="shared" si="104"/>
        <v>1/2 lbs</v>
      </c>
      <c r="T236" s="6">
        <f t="shared" si="105"/>
        <v>1</v>
      </c>
      <c r="U236" s="13"/>
      <c r="V236" s="13"/>
      <c r="AD236" s="6"/>
      <c r="AV236" s="13"/>
      <c r="BN236" s="6"/>
      <c r="BO236" s="6"/>
      <c r="BP236" s="8">
        <f t="shared" si="107"/>
        <v>0</v>
      </c>
      <c r="BQ236" s="12"/>
    </row>
    <row r="237" spans="1:69" s="1" customFormat="1" ht="12" customHeight="1" x14ac:dyDescent="0.15">
      <c r="A237" s="3" t="s">
        <v>340</v>
      </c>
      <c r="B237" s="3" t="s">
        <v>323</v>
      </c>
      <c r="C237" s="1">
        <v>1</v>
      </c>
      <c r="D237" s="1" t="s">
        <v>315</v>
      </c>
      <c r="E237" s="2">
        <v>66</v>
      </c>
      <c r="F237" s="34">
        <f t="shared" si="94"/>
        <v>99</v>
      </c>
      <c r="G237" s="34">
        <f t="shared" si="95"/>
        <v>114.83999999999999</v>
      </c>
      <c r="H237" s="33">
        <f t="shared" si="96"/>
        <v>114.83999999999999</v>
      </c>
      <c r="I237" s="33"/>
      <c r="J237" s="35">
        <f t="shared" si="97"/>
        <v>115</v>
      </c>
      <c r="K237" s="33">
        <f t="shared" si="98"/>
        <v>0.1600000000000108</v>
      </c>
      <c r="L237" s="33">
        <f t="shared" si="99"/>
        <v>0.1600000000000108</v>
      </c>
      <c r="M237" s="33" t="s">
        <v>341</v>
      </c>
      <c r="N237" s="33">
        <v>1</v>
      </c>
      <c r="O237" s="33">
        <f t="shared" si="100"/>
        <v>114.83999999999999</v>
      </c>
      <c r="P237" s="33">
        <f t="shared" si="101"/>
        <v>115</v>
      </c>
      <c r="Q237" s="33">
        <f t="shared" si="102"/>
        <v>0.1600000000000108</v>
      </c>
      <c r="R237" s="33">
        <f t="shared" si="103"/>
        <v>0.1600000000000108</v>
      </c>
      <c r="S237" s="1" t="str">
        <f t="shared" si="104"/>
        <v>need 108</v>
      </c>
      <c r="T237" s="6">
        <f t="shared" si="105"/>
        <v>115</v>
      </c>
      <c r="U237" s="13"/>
      <c r="V237" s="66">
        <v>27</v>
      </c>
      <c r="W237" s="66">
        <v>12</v>
      </c>
      <c r="AV237" s="13"/>
      <c r="AZ237" s="61"/>
      <c r="BA237" s="61"/>
      <c r="BB237" s="61"/>
      <c r="BC237" s="61"/>
      <c r="BM237" s="6"/>
      <c r="BN237" s="6"/>
      <c r="BO237" s="6"/>
      <c r="BP237" s="8">
        <f t="shared" si="107"/>
        <v>0</v>
      </c>
      <c r="BQ237" s="12"/>
    </row>
    <row r="238" spans="1:69" s="1" customFormat="1" ht="12" customHeight="1" x14ac:dyDescent="0.15">
      <c r="A238" s="17" t="s">
        <v>342</v>
      </c>
      <c r="B238" s="17" t="s">
        <v>308</v>
      </c>
      <c r="C238" s="1">
        <v>35</v>
      </c>
      <c r="D238" s="13" t="s">
        <v>107</v>
      </c>
      <c r="E238" s="2">
        <v>88</v>
      </c>
      <c r="F238" s="34">
        <f t="shared" si="94"/>
        <v>132</v>
      </c>
      <c r="G238" s="34">
        <f t="shared" si="95"/>
        <v>153.11999999999998</v>
      </c>
      <c r="H238" s="33">
        <f t="shared" si="96"/>
        <v>4.3748571428571426</v>
      </c>
      <c r="I238" s="33">
        <f>H238*1.1</f>
        <v>4.8123428571428573</v>
      </c>
      <c r="J238" s="35">
        <f t="shared" si="97"/>
        <v>4</v>
      </c>
      <c r="K238" s="33">
        <f t="shared" si="98"/>
        <v>-0.37485714285714256</v>
      </c>
      <c r="L238" s="33">
        <f t="shared" si="99"/>
        <v>-13.11999999999999</v>
      </c>
      <c r="M238" s="33" t="s">
        <v>110</v>
      </c>
      <c r="N238" s="33">
        <v>140</v>
      </c>
      <c r="O238" s="33">
        <f t="shared" si="100"/>
        <v>1.0937142857142856</v>
      </c>
      <c r="P238" s="33">
        <f t="shared" si="101"/>
        <v>1</v>
      </c>
      <c r="Q238" s="33">
        <f t="shared" si="102"/>
        <v>-9.3714285714285639E-2</v>
      </c>
      <c r="R238" s="33">
        <f t="shared" si="103"/>
        <v>-13.11999999999999</v>
      </c>
      <c r="S238" s="1" t="str">
        <f t="shared" si="104"/>
        <v>1/4 lbs</v>
      </c>
      <c r="T238" s="6">
        <f t="shared" si="105"/>
        <v>1</v>
      </c>
      <c r="U238" s="13"/>
      <c r="AY238" s="61"/>
      <c r="AZ238" s="61"/>
      <c r="BA238" s="61"/>
      <c r="BD238" s="61">
        <v>14</v>
      </c>
      <c r="BE238" s="61">
        <v>17</v>
      </c>
      <c r="BF238" s="61">
        <v>3</v>
      </c>
      <c r="BG238" s="61">
        <v>6</v>
      </c>
      <c r="BI238" s="61">
        <v>9</v>
      </c>
      <c r="BJ238" s="61">
        <v>8</v>
      </c>
      <c r="BK238" s="61">
        <v>11</v>
      </c>
      <c r="BM238" s="6"/>
      <c r="BN238" s="6"/>
      <c r="BO238" s="6"/>
      <c r="BP238" s="8"/>
      <c r="BQ238" s="12"/>
    </row>
    <row r="239" spans="1:69" s="1" customFormat="1" ht="12" customHeight="1" x14ac:dyDescent="0.15">
      <c r="A239" s="3" t="s">
        <v>342</v>
      </c>
      <c r="B239" s="3" t="s">
        <v>320</v>
      </c>
      <c r="C239" s="1">
        <v>1</v>
      </c>
      <c r="D239" s="1" t="s">
        <v>107</v>
      </c>
      <c r="E239" s="2">
        <v>1.5</v>
      </c>
      <c r="F239" s="34">
        <f t="shared" si="94"/>
        <v>2.25</v>
      </c>
      <c r="G239" s="34">
        <f t="shared" si="95"/>
        <v>2.61</v>
      </c>
      <c r="H239" s="33">
        <f t="shared" si="96"/>
        <v>2.61</v>
      </c>
      <c r="I239" s="33"/>
      <c r="J239" s="35">
        <f t="shared" si="97"/>
        <v>3</v>
      </c>
      <c r="K239" s="33">
        <f t="shared" si="98"/>
        <v>0.39000000000000012</v>
      </c>
      <c r="L239" s="33">
        <f t="shared" si="99"/>
        <v>0.39000000000000012</v>
      </c>
      <c r="M239" s="33" t="s">
        <v>112</v>
      </c>
      <c r="N239" s="33">
        <v>2</v>
      </c>
      <c r="O239" s="33">
        <f t="shared" si="100"/>
        <v>1.3049999999999999</v>
      </c>
      <c r="P239" s="33">
        <f t="shared" si="101"/>
        <v>1</v>
      </c>
      <c r="Q239" s="33">
        <f t="shared" si="102"/>
        <v>-0.30499999999999994</v>
      </c>
      <c r="R239" s="33">
        <f t="shared" si="103"/>
        <v>-0.60999999999999988</v>
      </c>
      <c r="S239" s="1" t="str">
        <f t="shared" si="104"/>
        <v>1/2 lbs</v>
      </c>
      <c r="T239" s="6">
        <f t="shared" si="105"/>
        <v>1</v>
      </c>
      <c r="U239" s="13"/>
      <c r="V239" s="13"/>
      <c r="AV239" s="13"/>
      <c r="BM239" s="6"/>
      <c r="BN239" s="6"/>
      <c r="BO239" s="6"/>
      <c r="BP239" s="8">
        <f t="shared" ref="BP239:BP260" si="108">BL239*N239*P239</f>
        <v>0</v>
      </c>
      <c r="BQ239" s="12"/>
    </row>
    <row r="240" spans="1:69" s="1" customFormat="1" ht="12" customHeight="1" x14ac:dyDescent="0.15">
      <c r="A240" s="3" t="s">
        <v>105</v>
      </c>
      <c r="B240" s="3" t="s">
        <v>343</v>
      </c>
      <c r="C240" s="1">
        <v>1</v>
      </c>
      <c r="D240" s="1" t="s">
        <v>107</v>
      </c>
      <c r="E240" s="2">
        <v>12</v>
      </c>
      <c r="F240" s="34">
        <f t="shared" si="94"/>
        <v>18</v>
      </c>
      <c r="G240" s="34">
        <f t="shared" si="95"/>
        <v>20.88</v>
      </c>
      <c r="H240" s="33">
        <f t="shared" si="96"/>
        <v>20.88</v>
      </c>
      <c r="I240" s="33"/>
      <c r="J240" s="35">
        <f t="shared" si="97"/>
        <v>21</v>
      </c>
      <c r="K240" s="33">
        <f t="shared" si="98"/>
        <v>0.12000000000000099</v>
      </c>
      <c r="L240" s="33">
        <f t="shared" si="99"/>
        <v>0.12000000000000099</v>
      </c>
      <c r="M240" s="33" t="s">
        <v>108</v>
      </c>
      <c r="N240" s="33">
        <v>4</v>
      </c>
      <c r="O240" s="33">
        <f t="shared" si="100"/>
        <v>5.22</v>
      </c>
      <c r="P240" s="33">
        <f t="shared" si="101"/>
        <v>5</v>
      </c>
      <c r="Q240" s="33">
        <f t="shared" si="102"/>
        <v>-0.21999999999999975</v>
      </c>
      <c r="R240" s="33">
        <f t="shared" si="103"/>
        <v>-0.87999999999999901</v>
      </c>
      <c r="S240" s="1" t="str">
        <f t="shared" si="104"/>
        <v>4 oz</v>
      </c>
      <c r="T240" s="6">
        <f t="shared" si="105"/>
        <v>5</v>
      </c>
      <c r="U240" s="13"/>
      <c r="AV240" s="13"/>
      <c r="AZ240" s="61"/>
      <c r="BF240" s="61">
        <v>7</v>
      </c>
      <c r="BM240" s="6"/>
      <c r="BN240" s="6"/>
      <c r="BO240" s="6"/>
      <c r="BP240" s="8">
        <f t="shared" si="108"/>
        <v>0</v>
      </c>
      <c r="BQ240" s="12"/>
    </row>
    <row r="241" spans="1:69" s="1" customFormat="1" ht="12" customHeight="1" x14ac:dyDescent="0.15">
      <c r="A241" s="17" t="s">
        <v>113</v>
      </c>
      <c r="B241" s="3" t="s">
        <v>308</v>
      </c>
      <c r="C241" s="1">
        <v>11</v>
      </c>
      <c r="D241" s="13" t="s">
        <v>107</v>
      </c>
      <c r="E241" s="2">
        <v>74</v>
      </c>
      <c r="F241" s="34">
        <f t="shared" si="94"/>
        <v>111</v>
      </c>
      <c r="G241" s="34">
        <f t="shared" si="95"/>
        <v>128.76</v>
      </c>
      <c r="H241" s="33">
        <f t="shared" si="96"/>
        <v>11.705454545454545</v>
      </c>
      <c r="I241" s="33">
        <f>H241*1.1</f>
        <v>12.876000000000001</v>
      </c>
      <c r="J241" s="35">
        <f t="shared" si="97"/>
        <v>12</v>
      </c>
      <c r="K241" s="33">
        <f t="shared" si="98"/>
        <v>0.29454545454545489</v>
      </c>
      <c r="L241" s="33">
        <f t="shared" si="99"/>
        <v>3.2400000000000038</v>
      </c>
      <c r="M241" s="33" t="s">
        <v>110</v>
      </c>
      <c r="N241" s="33">
        <v>44</v>
      </c>
      <c r="O241" s="33">
        <f t="shared" si="100"/>
        <v>2.9263636363636363</v>
      </c>
      <c r="P241" s="33">
        <f t="shared" si="101"/>
        <v>3</v>
      </c>
      <c r="Q241" s="33">
        <f t="shared" si="102"/>
        <v>7.3636363636363722E-2</v>
      </c>
      <c r="R241" s="33">
        <f t="shared" si="103"/>
        <v>3.2400000000000038</v>
      </c>
      <c r="S241" s="1" t="str">
        <f t="shared" si="104"/>
        <v>1/4 lbs</v>
      </c>
      <c r="T241" s="6">
        <f t="shared" si="105"/>
        <v>3</v>
      </c>
      <c r="U241" s="12"/>
      <c r="AE241" s="13"/>
      <c r="AH241" s="13" t="s">
        <v>344</v>
      </c>
      <c r="AI241" s="1" t="s">
        <v>344</v>
      </c>
      <c r="AJ241" s="1" t="s">
        <v>345</v>
      </c>
      <c r="AK241" s="61">
        <v>31</v>
      </c>
      <c r="AL241" s="61">
        <v>18</v>
      </c>
      <c r="BM241" s="6"/>
      <c r="BN241" s="6"/>
      <c r="BO241" s="6"/>
      <c r="BP241" s="8">
        <f t="shared" si="108"/>
        <v>0</v>
      </c>
    </row>
    <row r="242" spans="1:69" s="1" customFormat="1" ht="12" customHeight="1" x14ac:dyDescent="0.15">
      <c r="A242" s="17" t="s">
        <v>113</v>
      </c>
      <c r="B242" s="3" t="s">
        <v>346</v>
      </c>
      <c r="C242" s="1">
        <v>1</v>
      </c>
      <c r="D242" s="13" t="s">
        <v>107</v>
      </c>
      <c r="E242" s="2">
        <v>4.25</v>
      </c>
      <c r="F242" s="34">
        <f t="shared" si="94"/>
        <v>6.375</v>
      </c>
      <c r="G242" s="34">
        <f t="shared" si="95"/>
        <v>7.3949999999999996</v>
      </c>
      <c r="H242" s="33">
        <f t="shared" si="96"/>
        <v>7.3949999999999996</v>
      </c>
      <c r="I242" s="33"/>
      <c r="J242" s="35">
        <f t="shared" si="97"/>
        <v>7</v>
      </c>
      <c r="K242" s="33">
        <f t="shared" si="98"/>
        <v>-0.39499999999999957</v>
      </c>
      <c r="L242" s="33">
        <f t="shared" si="99"/>
        <v>-0.39499999999999957</v>
      </c>
      <c r="M242" s="33" t="s">
        <v>112</v>
      </c>
      <c r="N242" s="33">
        <v>2</v>
      </c>
      <c r="O242" s="33">
        <f t="shared" si="100"/>
        <v>3.6974999999999998</v>
      </c>
      <c r="P242" s="33">
        <f t="shared" si="101"/>
        <v>4</v>
      </c>
      <c r="Q242" s="33">
        <f t="shared" si="102"/>
        <v>0.30250000000000021</v>
      </c>
      <c r="R242" s="33">
        <f t="shared" si="103"/>
        <v>0.60500000000000043</v>
      </c>
      <c r="S242" s="1" t="str">
        <f t="shared" si="104"/>
        <v>1/2 lbs</v>
      </c>
      <c r="T242" s="6">
        <f t="shared" si="105"/>
        <v>4</v>
      </c>
      <c r="U242" s="13"/>
      <c r="BM242" s="6"/>
      <c r="BN242" s="6"/>
      <c r="BO242" s="6"/>
      <c r="BP242" s="8">
        <f t="shared" si="108"/>
        <v>0</v>
      </c>
      <c r="BQ242" s="12"/>
    </row>
    <row r="243" spans="1:69" s="1" customFormat="1" ht="12" customHeight="1" x14ac:dyDescent="0.15">
      <c r="A243" s="17" t="s">
        <v>113</v>
      </c>
      <c r="B243" s="3" t="s">
        <v>308</v>
      </c>
      <c r="C243" s="1">
        <v>28</v>
      </c>
      <c r="D243" s="13" t="s">
        <v>107</v>
      </c>
      <c r="E243" s="2">
        <v>136</v>
      </c>
      <c r="F243" s="34">
        <f t="shared" si="94"/>
        <v>204</v>
      </c>
      <c r="G243" s="34">
        <f t="shared" si="95"/>
        <v>236.64</v>
      </c>
      <c r="H243" s="33">
        <f t="shared" si="96"/>
        <v>8.4514285714285702</v>
      </c>
      <c r="I243" s="33"/>
      <c r="J243" s="35">
        <f t="shared" si="97"/>
        <v>8</v>
      </c>
      <c r="K243" s="33">
        <f t="shared" si="98"/>
        <v>-0.45142857142857018</v>
      </c>
      <c r="L243" s="33">
        <f t="shared" si="99"/>
        <v>-12.639999999999965</v>
      </c>
      <c r="M243" s="33" t="s">
        <v>112</v>
      </c>
      <c r="N243" s="33">
        <v>56</v>
      </c>
      <c r="O243" s="33">
        <f t="shared" si="100"/>
        <v>4.2257142857142851</v>
      </c>
      <c r="P243" s="33">
        <f t="shared" si="101"/>
        <v>4</v>
      </c>
      <c r="Q243" s="33">
        <f t="shared" si="102"/>
        <v>-0.22571428571428509</v>
      </c>
      <c r="R243" s="33">
        <f t="shared" si="103"/>
        <v>-12.639999999999965</v>
      </c>
      <c r="S243" s="1" t="str">
        <f t="shared" si="104"/>
        <v>1/2 lbs</v>
      </c>
      <c r="T243" s="6">
        <f t="shared" si="105"/>
        <v>4</v>
      </c>
      <c r="U243" s="13"/>
      <c r="BM243" s="6"/>
      <c r="BN243" s="6"/>
      <c r="BO243" s="6"/>
      <c r="BP243" s="8">
        <f t="shared" si="108"/>
        <v>0</v>
      </c>
      <c r="BQ243" s="12"/>
    </row>
    <row r="244" spans="1:69" s="1" customFormat="1" ht="12" customHeight="1" x14ac:dyDescent="0.15">
      <c r="A244" s="3" t="s">
        <v>347</v>
      </c>
      <c r="B244" s="3" t="s">
        <v>346</v>
      </c>
      <c r="C244" s="1">
        <v>1</v>
      </c>
      <c r="D244" s="13" t="s">
        <v>107</v>
      </c>
      <c r="E244" s="2">
        <v>2.75</v>
      </c>
      <c r="F244" s="34">
        <f t="shared" si="94"/>
        <v>4.125</v>
      </c>
      <c r="G244" s="34">
        <f t="shared" si="95"/>
        <v>4.7849999999999993</v>
      </c>
      <c r="H244" s="33">
        <f t="shared" si="96"/>
        <v>4.7849999999999993</v>
      </c>
      <c r="I244" s="33"/>
      <c r="J244" s="35">
        <f t="shared" si="97"/>
        <v>5</v>
      </c>
      <c r="K244" s="33">
        <f t="shared" si="98"/>
        <v>0.21500000000000075</v>
      </c>
      <c r="L244" s="33">
        <f t="shared" si="99"/>
        <v>0.21500000000000075</v>
      </c>
      <c r="M244" s="33" t="s">
        <v>110</v>
      </c>
      <c r="N244" s="33">
        <v>4</v>
      </c>
      <c r="O244" s="33">
        <f t="shared" si="100"/>
        <v>1.1962499999999998</v>
      </c>
      <c r="P244" s="33">
        <f t="shared" si="101"/>
        <v>1</v>
      </c>
      <c r="Q244" s="33">
        <f t="shared" si="102"/>
        <v>-0.19624999999999981</v>
      </c>
      <c r="R244" s="33">
        <f t="shared" si="103"/>
        <v>-0.78499999999999925</v>
      </c>
      <c r="S244" s="1" t="str">
        <f t="shared" si="104"/>
        <v>1/4 lbs</v>
      </c>
      <c r="T244" s="6">
        <f t="shared" si="105"/>
        <v>1</v>
      </c>
      <c r="U244" s="12"/>
      <c r="V244" s="61"/>
      <c r="W244" s="63"/>
      <c r="X244" s="63"/>
      <c r="Y244" s="64"/>
      <c r="Z244" s="64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M244" s="6"/>
      <c r="BN244" s="6"/>
      <c r="BO244" s="6"/>
      <c r="BP244" s="8">
        <f t="shared" si="108"/>
        <v>0</v>
      </c>
    </row>
    <row r="245" spans="1:69" s="1" customFormat="1" ht="12" customHeight="1" x14ac:dyDescent="0.15">
      <c r="A245" s="17" t="s">
        <v>348</v>
      </c>
      <c r="B245" s="3" t="s">
        <v>346</v>
      </c>
      <c r="C245" s="1">
        <v>1</v>
      </c>
      <c r="D245" s="13" t="s">
        <v>107</v>
      </c>
      <c r="E245" s="2">
        <v>2.75</v>
      </c>
      <c r="F245" s="34">
        <f t="shared" si="94"/>
        <v>4.125</v>
      </c>
      <c r="G245" s="34">
        <f t="shared" si="95"/>
        <v>4.7849999999999993</v>
      </c>
      <c r="H245" s="33">
        <f t="shared" si="96"/>
        <v>4.7849999999999993</v>
      </c>
      <c r="I245" s="33"/>
      <c r="J245" s="35">
        <f t="shared" si="97"/>
        <v>5</v>
      </c>
      <c r="K245" s="33">
        <f t="shared" si="98"/>
        <v>0.21500000000000075</v>
      </c>
      <c r="L245" s="33">
        <f t="shared" si="99"/>
        <v>0.21500000000000075</v>
      </c>
      <c r="M245" s="33" t="s">
        <v>110</v>
      </c>
      <c r="N245" s="33">
        <v>4</v>
      </c>
      <c r="O245" s="33">
        <f t="shared" si="100"/>
        <v>1.1962499999999998</v>
      </c>
      <c r="P245" s="33">
        <f t="shared" si="101"/>
        <v>1</v>
      </c>
      <c r="Q245" s="33">
        <f t="shared" si="102"/>
        <v>-0.19624999999999981</v>
      </c>
      <c r="R245" s="33">
        <f t="shared" si="103"/>
        <v>-0.78499999999999925</v>
      </c>
      <c r="S245" s="1" t="str">
        <f t="shared" si="104"/>
        <v>1/4 lbs</v>
      </c>
      <c r="T245" s="6">
        <f t="shared" si="105"/>
        <v>1</v>
      </c>
      <c r="U245" s="13"/>
      <c r="V245" s="13"/>
      <c r="AD245" s="6"/>
      <c r="BN245" s="6"/>
      <c r="BO245" s="6"/>
      <c r="BP245" s="8">
        <f t="shared" si="108"/>
        <v>0</v>
      </c>
      <c r="BQ245" s="12"/>
    </row>
    <row r="246" spans="1:69" s="1" customFormat="1" ht="12" customHeight="1" x14ac:dyDescent="0.15">
      <c r="A246" s="3" t="s">
        <v>349</v>
      </c>
      <c r="B246" s="3" t="s">
        <v>346</v>
      </c>
      <c r="C246" s="1">
        <v>1</v>
      </c>
      <c r="D246" s="13" t="s">
        <v>107</v>
      </c>
      <c r="E246" s="2">
        <v>2.75</v>
      </c>
      <c r="F246" s="34">
        <f t="shared" si="94"/>
        <v>4.125</v>
      </c>
      <c r="G246" s="34">
        <f t="shared" si="95"/>
        <v>4.7849999999999993</v>
      </c>
      <c r="H246" s="33">
        <f t="shared" si="96"/>
        <v>4.7849999999999993</v>
      </c>
      <c r="I246" s="33"/>
      <c r="J246" s="35">
        <f t="shared" si="97"/>
        <v>5</v>
      </c>
      <c r="K246" s="33">
        <f t="shared" si="98"/>
        <v>0.21500000000000075</v>
      </c>
      <c r="L246" s="33">
        <f t="shared" si="99"/>
        <v>0.21500000000000075</v>
      </c>
      <c r="M246" s="33" t="s">
        <v>110</v>
      </c>
      <c r="N246" s="33">
        <v>4</v>
      </c>
      <c r="O246" s="33">
        <f t="shared" si="100"/>
        <v>1.1962499999999998</v>
      </c>
      <c r="P246" s="33">
        <f t="shared" si="101"/>
        <v>1</v>
      </c>
      <c r="Q246" s="33">
        <f t="shared" si="102"/>
        <v>-0.19624999999999981</v>
      </c>
      <c r="R246" s="33">
        <f t="shared" si="103"/>
        <v>-0.78499999999999925</v>
      </c>
      <c r="S246" s="1" t="str">
        <f t="shared" si="104"/>
        <v>1/4 lbs</v>
      </c>
      <c r="T246" s="6">
        <f t="shared" si="105"/>
        <v>1</v>
      </c>
      <c r="U246" s="12"/>
      <c r="AD246" s="6"/>
      <c r="BN246" s="6"/>
      <c r="BO246" s="6"/>
      <c r="BP246" s="8">
        <f t="shared" si="108"/>
        <v>0</v>
      </c>
    </row>
    <row r="247" spans="1:69" s="1" customFormat="1" ht="12" customHeight="1" x14ac:dyDescent="0.15">
      <c r="A247" s="3" t="s">
        <v>350</v>
      </c>
      <c r="B247" s="3" t="s">
        <v>346</v>
      </c>
      <c r="C247" s="1">
        <v>1</v>
      </c>
      <c r="D247" s="13" t="s">
        <v>107</v>
      </c>
      <c r="E247" s="2">
        <v>2.75</v>
      </c>
      <c r="F247" s="34">
        <f t="shared" si="94"/>
        <v>4.125</v>
      </c>
      <c r="G247" s="34">
        <f t="shared" si="95"/>
        <v>4.7849999999999993</v>
      </c>
      <c r="H247" s="33">
        <f t="shared" si="96"/>
        <v>4.7849999999999993</v>
      </c>
      <c r="I247" s="33"/>
      <c r="J247" s="35">
        <f t="shared" si="97"/>
        <v>5</v>
      </c>
      <c r="K247" s="33">
        <f t="shared" si="98"/>
        <v>0.21500000000000075</v>
      </c>
      <c r="L247" s="33">
        <f t="shared" si="99"/>
        <v>0.21500000000000075</v>
      </c>
      <c r="M247" s="33" t="s">
        <v>110</v>
      </c>
      <c r="N247" s="33">
        <v>4</v>
      </c>
      <c r="O247" s="33">
        <f t="shared" si="100"/>
        <v>1.1962499999999998</v>
      </c>
      <c r="P247" s="33">
        <f t="shared" si="101"/>
        <v>1</v>
      </c>
      <c r="Q247" s="33">
        <f t="shared" si="102"/>
        <v>-0.19624999999999981</v>
      </c>
      <c r="R247" s="33">
        <f t="shared" si="103"/>
        <v>-0.78499999999999925</v>
      </c>
      <c r="S247" s="13" t="str">
        <f t="shared" si="104"/>
        <v>1/4 lbs</v>
      </c>
      <c r="T247" s="6">
        <f t="shared" si="105"/>
        <v>1</v>
      </c>
      <c r="U247" s="12"/>
      <c r="BM247" s="6"/>
      <c r="BN247" s="6"/>
      <c r="BO247" s="6"/>
      <c r="BP247" s="8">
        <f t="shared" si="108"/>
        <v>0</v>
      </c>
    </row>
    <row r="248" spans="1:69" s="1" customFormat="1" ht="12" customHeight="1" x14ac:dyDescent="0.15">
      <c r="A248" s="3" t="s">
        <v>351</v>
      </c>
      <c r="B248" s="3" t="s">
        <v>346</v>
      </c>
      <c r="C248" s="1">
        <v>1</v>
      </c>
      <c r="D248" s="13" t="s">
        <v>107</v>
      </c>
      <c r="E248" s="2">
        <v>2.75</v>
      </c>
      <c r="F248" s="34">
        <f t="shared" si="94"/>
        <v>4.125</v>
      </c>
      <c r="G248" s="34">
        <f t="shared" si="95"/>
        <v>4.7849999999999993</v>
      </c>
      <c r="H248" s="33">
        <f t="shared" si="96"/>
        <v>4.7849999999999993</v>
      </c>
      <c r="I248" s="33"/>
      <c r="J248" s="35">
        <f t="shared" si="97"/>
        <v>5</v>
      </c>
      <c r="K248" s="33">
        <f t="shared" si="98"/>
        <v>0.21500000000000075</v>
      </c>
      <c r="L248" s="33">
        <f t="shared" si="99"/>
        <v>0.21500000000000075</v>
      </c>
      <c r="M248" s="33" t="s">
        <v>110</v>
      </c>
      <c r="N248" s="33">
        <v>4</v>
      </c>
      <c r="O248" s="33">
        <f t="shared" si="100"/>
        <v>1.1962499999999998</v>
      </c>
      <c r="P248" s="33">
        <f t="shared" si="101"/>
        <v>1</v>
      </c>
      <c r="Q248" s="33">
        <f t="shared" si="102"/>
        <v>-0.19624999999999981</v>
      </c>
      <c r="R248" s="33">
        <f t="shared" si="103"/>
        <v>-0.78499999999999925</v>
      </c>
      <c r="S248" s="13" t="str">
        <f t="shared" si="104"/>
        <v>1/4 lbs</v>
      </c>
      <c r="T248" s="6">
        <f t="shared" si="105"/>
        <v>1</v>
      </c>
      <c r="U248" s="12"/>
      <c r="V248" s="61"/>
      <c r="W248" s="63"/>
      <c r="X248" s="64"/>
      <c r="Y248" s="63"/>
      <c r="Z248" s="61"/>
      <c r="AA248" s="63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M248" s="6"/>
      <c r="BN248" s="6"/>
      <c r="BO248" s="6"/>
      <c r="BP248" s="8">
        <f t="shared" si="108"/>
        <v>0</v>
      </c>
    </row>
    <row r="249" spans="1:69" s="1" customFormat="1" ht="12" customHeight="1" x14ac:dyDescent="0.15">
      <c r="A249" s="3" t="s">
        <v>352</v>
      </c>
      <c r="B249" s="3" t="s">
        <v>346</v>
      </c>
      <c r="C249" s="1">
        <v>1</v>
      </c>
      <c r="D249" s="13" t="s">
        <v>107</v>
      </c>
      <c r="E249" s="2">
        <v>2.75</v>
      </c>
      <c r="F249" s="34">
        <f t="shared" si="94"/>
        <v>4.125</v>
      </c>
      <c r="G249" s="34">
        <f t="shared" si="95"/>
        <v>4.7849999999999993</v>
      </c>
      <c r="H249" s="33">
        <f t="shared" si="96"/>
        <v>4.7849999999999993</v>
      </c>
      <c r="I249" s="33"/>
      <c r="J249" s="35">
        <f t="shared" si="97"/>
        <v>5</v>
      </c>
      <c r="K249" s="33">
        <f t="shared" si="98"/>
        <v>0.21500000000000075</v>
      </c>
      <c r="L249" s="33">
        <f t="shared" si="99"/>
        <v>0.21500000000000075</v>
      </c>
      <c r="M249" s="33" t="s">
        <v>110</v>
      </c>
      <c r="N249" s="33">
        <v>4</v>
      </c>
      <c r="O249" s="33">
        <f t="shared" si="100"/>
        <v>1.1962499999999998</v>
      </c>
      <c r="P249" s="33">
        <f t="shared" si="101"/>
        <v>1</v>
      </c>
      <c r="Q249" s="33">
        <f t="shared" si="102"/>
        <v>-0.19624999999999981</v>
      </c>
      <c r="R249" s="33">
        <f t="shared" si="103"/>
        <v>-0.78499999999999925</v>
      </c>
      <c r="S249" s="13" t="str">
        <f t="shared" si="104"/>
        <v>1/4 lbs</v>
      </c>
      <c r="T249" s="6">
        <f t="shared" si="105"/>
        <v>1</v>
      </c>
      <c r="U249" s="12"/>
      <c r="V249" s="13"/>
      <c r="BM249" s="6"/>
      <c r="BN249" s="6"/>
      <c r="BO249" s="6"/>
      <c r="BP249" s="8">
        <f t="shared" si="108"/>
        <v>0</v>
      </c>
    </row>
    <row r="250" spans="1:69" s="1" customFormat="1" ht="12" customHeight="1" x14ac:dyDescent="0.15">
      <c r="A250" s="17" t="s">
        <v>353</v>
      </c>
      <c r="B250" s="17" t="s">
        <v>354</v>
      </c>
      <c r="C250" s="1">
        <v>10</v>
      </c>
      <c r="D250" s="13" t="s">
        <v>107</v>
      </c>
      <c r="E250" s="2">
        <v>38</v>
      </c>
      <c r="F250" s="34">
        <f t="shared" si="94"/>
        <v>57</v>
      </c>
      <c r="G250" s="34">
        <f t="shared" si="95"/>
        <v>66.11999999999999</v>
      </c>
      <c r="H250" s="33">
        <f t="shared" si="96"/>
        <v>6.6119999999999992</v>
      </c>
      <c r="I250" s="33">
        <f>H250*1.1</f>
        <v>7.2732000000000001</v>
      </c>
      <c r="J250" s="35">
        <f t="shared" si="97"/>
        <v>7</v>
      </c>
      <c r="K250" s="33">
        <f t="shared" si="98"/>
        <v>0.38800000000000079</v>
      </c>
      <c r="L250" s="33">
        <f t="shared" si="99"/>
        <v>3.8800000000000079</v>
      </c>
      <c r="M250" s="33" t="s">
        <v>110</v>
      </c>
      <c r="N250" s="33">
        <v>40</v>
      </c>
      <c r="O250" s="33">
        <f t="shared" si="100"/>
        <v>1.6529999999999998</v>
      </c>
      <c r="P250" s="33">
        <f t="shared" si="101"/>
        <v>2</v>
      </c>
      <c r="Q250" s="33">
        <f t="shared" si="102"/>
        <v>0.3470000000000002</v>
      </c>
      <c r="R250" s="33">
        <f t="shared" si="103"/>
        <v>13.880000000000008</v>
      </c>
      <c r="S250" s="1" t="str">
        <f t="shared" si="104"/>
        <v>1/4 lbs</v>
      </c>
      <c r="T250" s="6">
        <f t="shared" si="105"/>
        <v>2</v>
      </c>
      <c r="U250" s="12"/>
      <c r="AK250" s="13"/>
      <c r="AN250" s="13"/>
      <c r="AO250" s="13"/>
      <c r="AQ250" s="61">
        <v>11</v>
      </c>
      <c r="AR250" s="61">
        <v>4</v>
      </c>
      <c r="AT250" s="61">
        <v>9</v>
      </c>
      <c r="AU250" s="63">
        <v>6.5</v>
      </c>
      <c r="AV250" s="63">
        <v>8.5</v>
      </c>
      <c r="AW250" s="61">
        <v>7</v>
      </c>
      <c r="BM250" s="6"/>
      <c r="BN250" s="6"/>
      <c r="BO250" s="6"/>
      <c r="BP250" s="8">
        <f t="shared" si="108"/>
        <v>0</v>
      </c>
    </row>
    <row r="251" spans="1:69" s="1" customFormat="1" ht="12" customHeight="1" x14ac:dyDescent="0.15">
      <c r="A251" s="17" t="s">
        <v>355</v>
      </c>
      <c r="B251" s="17" t="s">
        <v>354</v>
      </c>
      <c r="C251" s="1">
        <v>10</v>
      </c>
      <c r="D251" s="13" t="s">
        <v>107</v>
      </c>
      <c r="E251" s="2">
        <v>38</v>
      </c>
      <c r="F251" s="34">
        <f t="shared" si="94"/>
        <v>57</v>
      </c>
      <c r="G251" s="34">
        <f t="shared" si="95"/>
        <v>66.11999999999999</v>
      </c>
      <c r="H251" s="33">
        <f t="shared" si="96"/>
        <v>6.6119999999999992</v>
      </c>
      <c r="I251" s="33">
        <f>H251*1.1</f>
        <v>7.2732000000000001</v>
      </c>
      <c r="J251" s="35">
        <f t="shared" si="97"/>
        <v>7</v>
      </c>
      <c r="K251" s="33">
        <f t="shared" si="98"/>
        <v>0.38800000000000079</v>
      </c>
      <c r="L251" s="33">
        <f t="shared" si="99"/>
        <v>3.8800000000000079</v>
      </c>
      <c r="M251" s="33" t="s">
        <v>110</v>
      </c>
      <c r="N251" s="33">
        <v>40</v>
      </c>
      <c r="O251" s="33">
        <f t="shared" si="100"/>
        <v>1.6529999999999998</v>
      </c>
      <c r="P251" s="33">
        <f t="shared" si="101"/>
        <v>2</v>
      </c>
      <c r="Q251" s="33">
        <f t="shared" si="102"/>
        <v>0.3470000000000002</v>
      </c>
      <c r="R251" s="33">
        <f t="shared" si="103"/>
        <v>13.880000000000008</v>
      </c>
      <c r="S251" s="1" t="str">
        <f t="shared" si="104"/>
        <v>1/4 lbs</v>
      </c>
      <c r="T251" s="6">
        <f t="shared" si="105"/>
        <v>2</v>
      </c>
      <c r="U251" s="12"/>
      <c r="AK251" s="13"/>
      <c r="AN251" s="13"/>
      <c r="AR251" s="61">
        <v>10</v>
      </c>
      <c r="AS251" s="61">
        <v>12</v>
      </c>
      <c r="AU251" s="61">
        <v>7.5</v>
      </c>
      <c r="AV251" s="63">
        <v>4</v>
      </c>
      <c r="AW251" s="61">
        <v>3</v>
      </c>
      <c r="BM251" s="6"/>
      <c r="BN251" s="6"/>
      <c r="BO251" s="6"/>
      <c r="BP251" s="8">
        <f t="shared" si="108"/>
        <v>0</v>
      </c>
    </row>
    <row r="252" spans="1:69" s="1" customFormat="1" ht="12" customHeight="1" x14ac:dyDescent="0.15">
      <c r="A252" s="3" t="s">
        <v>126</v>
      </c>
      <c r="B252" s="3" t="s">
        <v>308</v>
      </c>
      <c r="C252" s="1">
        <v>25</v>
      </c>
      <c r="D252" s="13" t="s">
        <v>107</v>
      </c>
      <c r="E252" s="2">
        <v>30</v>
      </c>
      <c r="F252" s="34">
        <f t="shared" si="94"/>
        <v>45</v>
      </c>
      <c r="G252" s="34">
        <f t="shared" si="95"/>
        <v>52.199999999999996</v>
      </c>
      <c r="H252" s="33">
        <f t="shared" si="96"/>
        <v>2.0879999999999996</v>
      </c>
      <c r="I252" s="33">
        <f>H252*1.1</f>
        <v>2.2967999999999997</v>
      </c>
      <c r="J252" s="35">
        <f t="shared" si="97"/>
        <v>2</v>
      </c>
      <c r="K252" s="33">
        <f t="shared" si="98"/>
        <v>-8.7999999999999634E-2</v>
      </c>
      <c r="L252" s="33">
        <f t="shared" si="99"/>
        <v>-2.1999999999999909</v>
      </c>
      <c r="M252" s="33" t="s">
        <v>112</v>
      </c>
      <c r="N252" s="33">
        <v>50</v>
      </c>
      <c r="O252" s="33">
        <f t="shared" si="100"/>
        <v>1.0439999999999998</v>
      </c>
      <c r="P252" s="33">
        <f t="shared" si="101"/>
        <v>1</v>
      </c>
      <c r="Q252" s="33">
        <f t="shared" si="102"/>
        <v>-4.3999999999999817E-2</v>
      </c>
      <c r="R252" s="33">
        <f t="shared" si="103"/>
        <v>-2.1999999999999909</v>
      </c>
      <c r="S252" s="13" t="s">
        <v>112</v>
      </c>
      <c r="T252" s="6">
        <f t="shared" si="105"/>
        <v>1</v>
      </c>
      <c r="U252" s="12"/>
      <c r="V252" s="61"/>
      <c r="W252" s="63"/>
      <c r="X252" s="61"/>
      <c r="Y252" s="64"/>
      <c r="Z252" s="64"/>
      <c r="AA252" s="61"/>
      <c r="AB252" s="61"/>
      <c r="AC252" s="61"/>
      <c r="AD252" s="61"/>
      <c r="AE252" s="61"/>
      <c r="AF252" s="61">
        <v>1</v>
      </c>
      <c r="AG252" s="61">
        <v>22</v>
      </c>
      <c r="AH252" s="61">
        <v>13</v>
      </c>
      <c r="AI252" s="61">
        <v>21</v>
      </c>
      <c r="AJ252" s="61">
        <v>12</v>
      </c>
      <c r="AK252" s="61">
        <v>13</v>
      </c>
      <c r="AL252" s="61">
        <v>12</v>
      </c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M252" s="13"/>
      <c r="BN252" s="6"/>
      <c r="BO252" s="6"/>
      <c r="BP252" s="8">
        <f t="shared" si="108"/>
        <v>0</v>
      </c>
    </row>
    <row r="253" spans="1:69" s="1" customFormat="1" ht="12" customHeight="1" x14ac:dyDescent="0.15">
      <c r="A253" s="17" t="s">
        <v>126</v>
      </c>
      <c r="B253" s="3" t="s">
        <v>308</v>
      </c>
      <c r="C253" s="1">
        <v>24</v>
      </c>
      <c r="D253" s="1" t="s">
        <v>304</v>
      </c>
      <c r="E253" s="2">
        <v>46</v>
      </c>
      <c r="F253" s="34">
        <f t="shared" si="94"/>
        <v>69</v>
      </c>
      <c r="G253" s="34">
        <f t="shared" si="95"/>
        <v>80.039999999999992</v>
      </c>
      <c r="H253" s="33">
        <f t="shared" si="96"/>
        <v>3.3349999999999995</v>
      </c>
      <c r="I253" s="33"/>
      <c r="J253" s="35">
        <f t="shared" si="97"/>
        <v>3</v>
      </c>
      <c r="K253" s="33">
        <f t="shared" si="98"/>
        <v>-0.33499999999999952</v>
      </c>
      <c r="L253" s="33">
        <f t="shared" si="99"/>
        <v>-8.0399999999999885</v>
      </c>
      <c r="M253" s="33" t="s">
        <v>106</v>
      </c>
      <c r="N253" s="33">
        <v>24</v>
      </c>
      <c r="O253" s="33">
        <f t="shared" si="100"/>
        <v>3.3349999999999995</v>
      </c>
      <c r="P253" s="33">
        <f t="shared" si="101"/>
        <v>3</v>
      </c>
      <c r="Q253" s="33">
        <f t="shared" si="102"/>
        <v>-0.33499999999999952</v>
      </c>
      <c r="R253" s="33">
        <f t="shared" si="103"/>
        <v>-8.0399999999999885</v>
      </c>
      <c r="S253" s="1" t="str">
        <f t="shared" ref="S253:S283" si="109">M253</f>
        <v>bunch</v>
      </c>
      <c r="T253" s="1">
        <f t="shared" si="105"/>
        <v>3</v>
      </c>
      <c r="BM253" s="6"/>
      <c r="BN253" s="6"/>
      <c r="BO253" s="6"/>
      <c r="BP253" s="8">
        <f t="shared" si="108"/>
        <v>0</v>
      </c>
      <c r="BQ253" s="12"/>
    </row>
    <row r="254" spans="1:69" s="1" customFormat="1" ht="12" customHeight="1" x14ac:dyDescent="0.15">
      <c r="A254" s="17" t="s">
        <v>356</v>
      </c>
      <c r="B254" s="3" t="s">
        <v>308</v>
      </c>
      <c r="C254" s="1">
        <v>18</v>
      </c>
      <c r="D254" s="13" t="s">
        <v>357</v>
      </c>
      <c r="E254" s="2">
        <v>68</v>
      </c>
      <c r="F254" s="34">
        <f t="shared" si="94"/>
        <v>102</v>
      </c>
      <c r="G254" s="34">
        <f t="shared" si="95"/>
        <v>118.32</v>
      </c>
      <c r="H254" s="33">
        <f t="shared" si="96"/>
        <v>6.5733333333333333</v>
      </c>
      <c r="I254" s="33"/>
      <c r="J254" s="35">
        <f t="shared" si="97"/>
        <v>7</v>
      </c>
      <c r="K254" s="33">
        <f t="shared" si="98"/>
        <v>0.42666666666666675</v>
      </c>
      <c r="L254" s="33">
        <f t="shared" si="99"/>
        <v>7.6800000000000015</v>
      </c>
      <c r="M254" s="33" t="s">
        <v>358</v>
      </c>
      <c r="N254" s="33">
        <v>18</v>
      </c>
      <c r="O254" s="33">
        <f t="shared" si="100"/>
        <v>6.5733333333333333</v>
      </c>
      <c r="P254" s="33">
        <f t="shared" si="101"/>
        <v>7</v>
      </c>
      <c r="Q254" s="33">
        <f t="shared" si="102"/>
        <v>0.42666666666666675</v>
      </c>
      <c r="R254" s="33">
        <f t="shared" si="103"/>
        <v>7.6800000000000015</v>
      </c>
      <c r="S254" s="1" t="str">
        <f t="shared" si="109"/>
        <v>6 oz cont.</v>
      </c>
      <c r="T254" s="6">
        <f t="shared" si="105"/>
        <v>7</v>
      </c>
      <c r="U254" s="13"/>
      <c r="BM254" s="6"/>
      <c r="BN254" s="6"/>
      <c r="BO254" s="6"/>
      <c r="BP254" s="8">
        <f t="shared" si="108"/>
        <v>0</v>
      </c>
      <c r="BQ254" s="12"/>
    </row>
    <row r="255" spans="1:69" s="1" customFormat="1" ht="12" customHeight="1" x14ac:dyDescent="0.15">
      <c r="A255" s="3" t="s">
        <v>129</v>
      </c>
      <c r="B255" s="3" t="s">
        <v>359</v>
      </c>
      <c r="C255" s="1">
        <v>40</v>
      </c>
      <c r="D255" s="1" t="s">
        <v>107</v>
      </c>
      <c r="E255" s="2">
        <v>46</v>
      </c>
      <c r="F255" s="34">
        <f t="shared" si="94"/>
        <v>69</v>
      </c>
      <c r="G255" s="34">
        <f t="shared" si="95"/>
        <v>80.039999999999992</v>
      </c>
      <c r="H255" s="33">
        <f t="shared" si="96"/>
        <v>2.0009999999999999</v>
      </c>
      <c r="I255" s="33"/>
      <c r="J255" s="35">
        <f t="shared" si="97"/>
        <v>2</v>
      </c>
      <c r="K255" s="33">
        <f t="shared" si="98"/>
        <v>-9.9999999999988987E-4</v>
      </c>
      <c r="L255" s="33">
        <f t="shared" si="99"/>
        <v>-3.9999999999995595E-2</v>
      </c>
      <c r="M255" s="33" t="s">
        <v>149</v>
      </c>
      <c r="N255" s="33">
        <v>40</v>
      </c>
      <c r="O255" s="33">
        <f t="shared" si="100"/>
        <v>2.0009999999999999</v>
      </c>
      <c r="P255" s="33">
        <f t="shared" si="101"/>
        <v>2</v>
      </c>
      <c r="Q255" s="33">
        <f t="shared" si="102"/>
        <v>-9.9999999999988987E-4</v>
      </c>
      <c r="R255" s="33">
        <f t="shared" si="103"/>
        <v>-3.9999999999995595E-2</v>
      </c>
      <c r="S255" s="1" t="str">
        <f t="shared" si="109"/>
        <v>1 lbs</v>
      </c>
      <c r="T255" s="6">
        <f t="shared" si="105"/>
        <v>2</v>
      </c>
      <c r="U255" s="12"/>
      <c r="BM255" s="6"/>
      <c r="BN255" s="6"/>
      <c r="BO255" s="6"/>
      <c r="BP255" s="8">
        <f t="shared" si="108"/>
        <v>0</v>
      </c>
    </row>
    <row r="256" spans="1:69" s="1" customFormat="1" ht="12" customHeight="1" x14ac:dyDescent="0.15">
      <c r="A256" s="3" t="s">
        <v>129</v>
      </c>
      <c r="B256" s="3" t="s">
        <v>308</v>
      </c>
      <c r="C256" s="1">
        <v>20</v>
      </c>
      <c r="D256" s="1" t="s">
        <v>107</v>
      </c>
      <c r="E256" s="2">
        <v>58</v>
      </c>
      <c r="F256" s="34">
        <f t="shared" si="94"/>
        <v>87</v>
      </c>
      <c r="G256" s="34">
        <f t="shared" si="95"/>
        <v>100.91999999999999</v>
      </c>
      <c r="H256" s="33">
        <f t="shared" si="96"/>
        <v>5.0459999999999994</v>
      </c>
      <c r="I256" s="33"/>
      <c r="J256" s="35">
        <f t="shared" si="97"/>
        <v>5</v>
      </c>
      <c r="K256" s="33">
        <f t="shared" si="98"/>
        <v>-4.5999999999999375E-2</v>
      </c>
      <c r="L256" s="33">
        <f t="shared" si="99"/>
        <v>-0.91999999999998749</v>
      </c>
      <c r="M256" s="33" t="s">
        <v>112</v>
      </c>
      <c r="N256" s="33">
        <v>40</v>
      </c>
      <c r="O256" s="33">
        <f t="shared" si="100"/>
        <v>2.5229999999999997</v>
      </c>
      <c r="P256" s="33">
        <f t="shared" si="101"/>
        <v>3</v>
      </c>
      <c r="Q256" s="33">
        <f t="shared" si="102"/>
        <v>0.47700000000000031</v>
      </c>
      <c r="R256" s="33">
        <f t="shared" si="103"/>
        <v>19.080000000000013</v>
      </c>
      <c r="S256" s="1" t="str">
        <f t="shared" si="109"/>
        <v>1/2 lbs</v>
      </c>
      <c r="T256" s="6">
        <f t="shared" si="105"/>
        <v>3</v>
      </c>
      <c r="U256" s="13"/>
      <c r="BM256" s="6"/>
      <c r="BN256" s="6"/>
      <c r="BO256" s="6"/>
      <c r="BP256" s="8">
        <f t="shared" si="108"/>
        <v>0</v>
      </c>
      <c r="BQ256" s="12"/>
    </row>
    <row r="257" spans="1:69" s="1" customFormat="1" ht="14" customHeight="1" x14ac:dyDescent="0.15">
      <c r="A257" s="3" t="s">
        <v>360</v>
      </c>
      <c r="B257" s="3" t="s">
        <v>359</v>
      </c>
      <c r="C257" s="1">
        <v>20</v>
      </c>
      <c r="D257" s="1" t="s">
        <v>107</v>
      </c>
      <c r="E257" s="2">
        <v>46</v>
      </c>
      <c r="F257" s="34">
        <f t="shared" si="94"/>
        <v>69</v>
      </c>
      <c r="G257" s="34">
        <f t="shared" si="95"/>
        <v>80.039999999999992</v>
      </c>
      <c r="H257" s="33">
        <f t="shared" si="96"/>
        <v>4.0019999999999998</v>
      </c>
      <c r="I257" s="33">
        <f>H257*1.1</f>
        <v>4.4022000000000006</v>
      </c>
      <c r="J257" s="35">
        <f t="shared" si="97"/>
        <v>4</v>
      </c>
      <c r="K257" s="33">
        <f t="shared" si="98"/>
        <v>-1.9999999999997797E-3</v>
      </c>
      <c r="L257" s="33">
        <f t="shared" si="99"/>
        <v>-3.9999999999995595E-2</v>
      </c>
      <c r="M257" s="33" t="s">
        <v>108</v>
      </c>
      <c r="N257" s="33">
        <v>80</v>
      </c>
      <c r="O257" s="33">
        <f t="shared" si="100"/>
        <v>1.0004999999999999</v>
      </c>
      <c r="P257" s="33">
        <f t="shared" si="101"/>
        <v>1</v>
      </c>
      <c r="Q257" s="33">
        <f t="shared" si="102"/>
        <v>-4.9999999999994493E-4</v>
      </c>
      <c r="R257" s="33">
        <f t="shared" si="103"/>
        <v>-3.9999999999995595E-2</v>
      </c>
      <c r="S257" s="1" t="str">
        <f t="shared" si="109"/>
        <v>4 oz</v>
      </c>
      <c r="T257" s="6">
        <f t="shared" si="105"/>
        <v>1</v>
      </c>
      <c r="U257" s="12"/>
      <c r="AE257" s="13"/>
      <c r="AF257" s="61">
        <v>19</v>
      </c>
      <c r="AG257" s="61"/>
      <c r="AI257" s="1" t="s">
        <v>361</v>
      </c>
      <c r="AJ257" s="61">
        <v>16</v>
      </c>
      <c r="AK257" s="13" t="s">
        <v>361</v>
      </c>
      <c r="AL257" s="13" t="s">
        <v>362</v>
      </c>
      <c r="AM257" s="1">
        <v>36</v>
      </c>
      <c r="AN257" s="66">
        <v>28</v>
      </c>
      <c r="AO257" s="66">
        <v>8</v>
      </c>
      <c r="AP257" s="66">
        <v>16</v>
      </c>
      <c r="AQ257" s="66">
        <v>16</v>
      </c>
      <c r="AX257" s="13" t="s">
        <v>361</v>
      </c>
      <c r="AY257" s="61">
        <v>18</v>
      </c>
      <c r="AZ257" s="61">
        <v>13</v>
      </c>
      <c r="BA257" s="61">
        <v>14</v>
      </c>
      <c r="BB257" s="61">
        <v>21</v>
      </c>
      <c r="BC257" s="61" t="s">
        <v>363</v>
      </c>
      <c r="BD257" s="61">
        <v>21</v>
      </c>
      <c r="BE257" s="61">
        <v>24</v>
      </c>
      <c r="BF257" s="61" t="s">
        <v>361</v>
      </c>
      <c r="BG257" s="61">
        <v>24</v>
      </c>
      <c r="BH257" s="61">
        <v>14</v>
      </c>
      <c r="BI257" s="61">
        <v>36</v>
      </c>
      <c r="BJ257" s="66" t="s">
        <v>361</v>
      </c>
      <c r="BK257" s="61" t="s">
        <v>361</v>
      </c>
      <c r="BM257" s="35"/>
      <c r="BN257" s="6"/>
      <c r="BO257" s="6"/>
      <c r="BP257" s="8">
        <f t="shared" si="108"/>
        <v>0</v>
      </c>
    </row>
    <row r="258" spans="1:69" s="1" customFormat="1" ht="12" customHeight="1" x14ac:dyDescent="0.15">
      <c r="A258" s="3" t="s">
        <v>360</v>
      </c>
      <c r="B258" s="3" t="s">
        <v>359</v>
      </c>
      <c r="C258" s="1">
        <v>10</v>
      </c>
      <c r="D258" s="1" t="s">
        <v>107</v>
      </c>
      <c r="E258" s="2">
        <v>24</v>
      </c>
      <c r="F258" s="34">
        <f t="shared" si="94"/>
        <v>36</v>
      </c>
      <c r="G258" s="34">
        <f t="shared" si="95"/>
        <v>41.76</v>
      </c>
      <c r="H258" s="33">
        <f t="shared" si="96"/>
        <v>4.1760000000000002</v>
      </c>
      <c r="I258" s="33"/>
      <c r="J258" s="35">
        <f t="shared" si="97"/>
        <v>4</v>
      </c>
      <c r="K258" s="33">
        <f t="shared" si="98"/>
        <v>-0.17600000000000016</v>
      </c>
      <c r="L258" s="33">
        <f t="shared" si="99"/>
        <v>-1.7600000000000016</v>
      </c>
      <c r="M258" s="33" t="s">
        <v>112</v>
      </c>
      <c r="N258" s="33">
        <v>20</v>
      </c>
      <c r="O258" s="33">
        <f t="shared" si="100"/>
        <v>2.0880000000000001</v>
      </c>
      <c r="P258" s="33">
        <f t="shared" si="101"/>
        <v>2</v>
      </c>
      <c r="Q258" s="33">
        <f t="shared" si="102"/>
        <v>-8.8000000000000078E-2</v>
      </c>
      <c r="R258" s="33">
        <f t="shared" si="103"/>
        <v>-1.7600000000000016</v>
      </c>
      <c r="S258" s="1" t="str">
        <f t="shared" si="109"/>
        <v>1/2 lbs</v>
      </c>
      <c r="T258" s="6">
        <f t="shared" si="105"/>
        <v>2</v>
      </c>
      <c r="U258" s="13"/>
      <c r="BM258" s="6"/>
      <c r="BN258" s="6"/>
      <c r="BO258" s="6"/>
      <c r="BP258" s="8">
        <f t="shared" si="108"/>
        <v>0</v>
      </c>
      <c r="BQ258" s="12"/>
    </row>
    <row r="259" spans="1:69" s="1" customFormat="1" ht="12" customHeight="1" x14ac:dyDescent="0.15">
      <c r="A259" s="17" t="s">
        <v>364</v>
      </c>
      <c r="B259" s="3" t="s">
        <v>365</v>
      </c>
      <c r="C259" s="1">
        <v>1</v>
      </c>
      <c r="D259" s="13" t="s">
        <v>134</v>
      </c>
      <c r="E259" s="2">
        <v>2.5</v>
      </c>
      <c r="F259" s="34">
        <f t="shared" si="94"/>
        <v>3.75</v>
      </c>
      <c r="G259" s="34">
        <f t="shared" si="95"/>
        <v>4.3499999999999996</v>
      </c>
      <c r="H259" s="33">
        <f t="shared" si="96"/>
        <v>4.3499999999999996</v>
      </c>
      <c r="I259" s="33"/>
      <c r="J259" s="35">
        <f t="shared" si="97"/>
        <v>4</v>
      </c>
      <c r="K259" s="33">
        <f t="shared" si="98"/>
        <v>-0.34999999999999964</v>
      </c>
      <c r="L259" s="33">
        <f t="shared" si="99"/>
        <v>-0.34999999999999964</v>
      </c>
      <c r="M259" s="33" t="s">
        <v>106</v>
      </c>
      <c r="N259" s="33">
        <v>1</v>
      </c>
      <c r="O259" s="33">
        <f t="shared" si="100"/>
        <v>4.3499999999999996</v>
      </c>
      <c r="P259" s="33">
        <f t="shared" si="101"/>
        <v>4</v>
      </c>
      <c r="Q259" s="33">
        <f t="shared" si="102"/>
        <v>-0.34999999999999964</v>
      </c>
      <c r="R259" s="33">
        <f t="shared" si="103"/>
        <v>-0.34999999999999964</v>
      </c>
      <c r="S259" s="1" t="str">
        <f t="shared" si="109"/>
        <v>bunch</v>
      </c>
      <c r="T259" s="6">
        <f t="shared" si="105"/>
        <v>4</v>
      </c>
      <c r="U259" s="12"/>
      <c r="AK259" s="13"/>
      <c r="AV259" s="13"/>
      <c r="BM259" s="6"/>
      <c r="BN259" s="6"/>
      <c r="BO259" s="6"/>
      <c r="BP259" s="8">
        <f t="shared" si="108"/>
        <v>0</v>
      </c>
    </row>
    <row r="260" spans="1:69" s="1" customFormat="1" ht="12" customHeight="1" x14ac:dyDescent="0.15">
      <c r="A260" s="17" t="s">
        <v>364</v>
      </c>
      <c r="B260" s="3" t="s">
        <v>308</v>
      </c>
      <c r="C260" s="1">
        <v>14</v>
      </c>
      <c r="D260" s="13" t="s">
        <v>304</v>
      </c>
      <c r="E260" s="2">
        <v>46</v>
      </c>
      <c r="F260" s="34">
        <f t="shared" si="94"/>
        <v>69</v>
      </c>
      <c r="G260" s="34">
        <f t="shared" si="95"/>
        <v>80.039999999999992</v>
      </c>
      <c r="H260" s="33">
        <f t="shared" si="96"/>
        <v>5.7171428571428562</v>
      </c>
      <c r="I260" s="33">
        <f>H260*1.1</f>
        <v>6.2888571428571423</v>
      </c>
      <c r="J260" s="35">
        <f t="shared" si="97"/>
        <v>6</v>
      </c>
      <c r="K260" s="33">
        <f t="shared" si="98"/>
        <v>0.28285714285714381</v>
      </c>
      <c r="L260" s="33">
        <f t="shared" si="99"/>
        <v>3.9600000000000133</v>
      </c>
      <c r="M260" s="33" t="s">
        <v>106</v>
      </c>
      <c r="N260" s="33">
        <v>14</v>
      </c>
      <c r="O260" s="33">
        <f t="shared" si="100"/>
        <v>5.7171428571428562</v>
      </c>
      <c r="P260" s="33">
        <f t="shared" si="101"/>
        <v>6</v>
      </c>
      <c r="Q260" s="33">
        <f t="shared" si="102"/>
        <v>0.28285714285714381</v>
      </c>
      <c r="R260" s="33">
        <f t="shared" si="103"/>
        <v>3.9600000000000133</v>
      </c>
      <c r="S260" s="1" t="str">
        <f t="shared" si="109"/>
        <v>bunch</v>
      </c>
      <c r="T260" s="6">
        <f t="shared" si="105"/>
        <v>6</v>
      </c>
      <c r="U260" s="13"/>
      <c r="AK260" s="13"/>
      <c r="AM260" s="13"/>
      <c r="AN260" s="13"/>
      <c r="AO260" s="13"/>
      <c r="AQ260" s="13" t="s">
        <v>366</v>
      </c>
      <c r="AR260" s="1">
        <v>9</v>
      </c>
      <c r="AS260" s="13" t="s">
        <v>367</v>
      </c>
      <c r="AT260" s="1">
        <v>12</v>
      </c>
      <c r="AU260" s="1" t="s">
        <v>361</v>
      </c>
      <c r="AV260" s="13" t="s">
        <v>361</v>
      </c>
      <c r="AW260" s="1">
        <v>13</v>
      </c>
      <c r="AX260" s="1">
        <v>8</v>
      </c>
      <c r="AZ260" s="13">
        <v>14</v>
      </c>
      <c r="BA260" t="s">
        <v>368</v>
      </c>
      <c r="BB260" s="1">
        <v>19</v>
      </c>
      <c r="BC260" s="1">
        <v>13</v>
      </c>
      <c r="BD260" s="1">
        <v>27</v>
      </c>
      <c r="BH260" s="1">
        <v>5</v>
      </c>
      <c r="BM260" s="6"/>
      <c r="BN260" s="6"/>
      <c r="BO260" s="6"/>
      <c r="BP260" s="8">
        <f t="shared" si="108"/>
        <v>0</v>
      </c>
    </row>
    <row r="261" spans="1:69" s="1" customFormat="1" ht="12" customHeight="1" x14ac:dyDescent="0.15">
      <c r="A261" s="17" t="s">
        <v>364</v>
      </c>
      <c r="B261" s="3" t="s">
        <v>323</v>
      </c>
      <c r="C261" s="1">
        <v>14</v>
      </c>
      <c r="D261" s="13" t="s">
        <v>304</v>
      </c>
      <c r="E261" s="2">
        <v>52</v>
      </c>
      <c r="F261" s="34">
        <f t="shared" si="94"/>
        <v>78</v>
      </c>
      <c r="G261" s="34">
        <f t="shared" si="95"/>
        <v>90.47999999999999</v>
      </c>
      <c r="H261" s="33">
        <f t="shared" si="96"/>
        <v>6.4628571428571417</v>
      </c>
      <c r="I261" s="33">
        <f>H261*1.1</f>
        <v>7.1091428571428565</v>
      </c>
      <c r="J261" s="35">
        <f t="shared" si="97"/>
        <v>6</v>
      </c>
      <c r="K261" s="33">
        <f t="shared" si="98"/>
        <v>-0.46285714285714175</v>
      </c>
      <c r="L261" s="33">
        <f t="shared" si="99"/>
        <v>-6.4799999999999844</v>
      </c>
      <c r="M261" s="33" t="s">
        <v>106</v>
      </c>
      <c r="N261" s="33">
        <v>14</v>
      </c>
      <c r="O261" s="33">
        <f t="shared" si="100"/>
        <v>6.4628571428571417</v>
      </c>
      <c r="P261" s="33">
        <f t="shared" si="101"/>
        <v>6</v>
      </c>
      <c r="Q261" s="33">
        <f t="shared" si="102"/>
        <v>-0.46285714285714175</v>
      </c>
      <c r="R261" s="33">
        <f t="shared" si="103"/>
        <v>-6.4799999999999844</v>
      </c>
      <c r="S261" s="1" t="str">
        <f t="shared" si="109"/>
        <v>bunch</v>
      </c>
      <c r="T261" s="6">
        <f t="shared" si="105"/>
        <v>6</v>
      </c>
      <c r="U261" s="13"/>
      <c r="AK261" s="13"/>
      <c r="AM261" s="13"/>
      <c r="AN261" s="13"/>
      <c r="AO261" s="13"/>
      <c r="AQ261" s="13"/>
      <c r="AS261" s="13"/>
      <c r="AV261" s="13"/>
      <c r="AZ261" s="13"/>
      <c r="BA261"/>
      <c r="BF261" s="1" t="s">
        <v>361</v>
      </c>
      <c r="BG261" s="1">
        <v>23</v>
      </c>
      <c r="BM261" s="6"/>
      <c r="BN261" s="6"/>
      <c r="BO261" s="6"/>
      <c r="BP261" s="8"/>
    </row>
    <row r="262" spans="1:69" s="1" customFormat="1" ht="12" customHeight="1" x14ac:dyDescent="0.15">
      <c r="A262" s="17" t="s">
        <v>369</v>
      </c>
      <c r="B262" s="17" t="s">
        <v>308</v>
      </c>
      <c r="C262" s="1">
        <v>20</v>
      </c>
      <c r="D262" s="13" t="s">
        <v>107</v>
      </c>
      <c r="E262" s="2">
        <v>50</v>
      </c>
      <c r="F262" s="34">
        <f t="shared" si="94"/>
        <v>75</v>
      </c>
      <c r="G262" s="34">
        <f t="shared" si="95"/>
        <v>87</v>
      </c>
      <c r="H262" s="33">
        <f t="shared" si="96"/>
        <v>4.3499999999999996</v>
      </c>
      <c r="I262" s="33">
        <f>H262*1.1</f>
        <v>4.7850000000000001</v>
      </c>
      <c r="J262" s="35">
        <f t="shared" si="97"/>
        <v>4</v>
      </c>
      <c r="K262" s="33">
        <f t="shared" si="98"/>
        <v>-0.34999999999999964</v>
      </c>
      <c r="L262" s="33">
        <f t="shared" si="99"/>
        <v>-6.9999999999999929</v>
      </c>
      <c r="M262" s="33" t="s">
        <v>110</v>
      </c>
      <c r="N262" s="33">
        <v>80</v>
      </c>
      <c r="O262" s="33">
        <f t="shared" si="100"/>
        <v>1.0874999999999999</v>
      </c>
      <c r="P262" s="33">
        <f t="shared" si="101"/>
        <v>1</v>
      </c>
      <c r="Q262" s="33">
        <f t="shared" si="102"/>
        <v>-8.7499999999999911E-2</v>
      </c>
      <c r="R262" s="33">
        <f t="shared" si="103"/>
        <v>-6.9999999999999929</v>
      </c>
      <c r="S262" s="1" t="str">
        <f t="shared" si="109"/>
        <v>1/4 lbs</v>
      </c>
      <c r="T262" s="6">
        <f t="shared" si="105"/>
        <v>1</v>
      </c>
      <c r="U262" s="13"/>
      <c r="AK262" s="13"/>
      <c r="AL262" s="13"/>
      <c r="AN262" s="66">
        <v>37</v>
      </c>
      <c r="AV262" s="13"/>
      <c r="BM262" s="6"/>
      <c r="BN262" s="6"/>
      <c r="BO262" s="6"/>
      <c r="BP262" s="8">
        <f t="shared" ref="BP262:BP325" si="110">BL262*N262*P262</f>
        <v>0</v>
      </c>
    </row>
    <row r="263" spans="1:69" s="1" customFormat="1" ht="12" customHeight="1" x14ac:dyDescent="0.15">
      <c r="A263" s="17" t="s">
        <v>370</v>
      </c>
      <c r="B263" s="3" t="s">
        <v>308</v>
      </c>
      <c r="C263" s="1">
        <v>10</v>
      </c>
      <c r="D263" s="13" t="s">
        <v>107</v>
      </c>
      <c r="E263" s="2">
        <v>78</v>
      </c>
      <c r="F263" s="34">
        <f t="shared" si="94"/>
        <v>117</v>
      </c>
      <c r="G263" s="34">
        <f t="shared" si="95"/>
        <v>135.72</v>
      </c>
      <c r="H263" s="33">
        <f t="shared" si="96"/>
        <v>13.571999999999999</v>
      </c>
      <c r="I263" s="33">
        <f>H263*1.1</f>
        <v>14.9292</v>
      </c>
      <c r="J263" s="35">
        <f t="shared" si="97"/>
        <v>14</v>
      </c>
      <c r="K263" s="33">
        <f t="shared" si="98"/>
        <v>0.42800000000000082</v>
      </c>
      <c r="L263" s="33">
        <f t="shared" si="99"/>
        <v>4.2800000000000082</v>
      </c>
      <c r="M263" s="33" t="s">
        <v>110</v>
      </c>
      <c r="N263" s="33">
        <v>40</v>
      </c>
      <c r="O263" s="33">
        <f t="shared" si="100"/>
        <v>3.3929999999999998</v>
      </c>
      <c r="P263" s="33">
        <f t="shared" si="101"/>
        <v>3</v>
      </c>
      <c r="Q263" s="33">
        <f t="shared" si="102"/>
        <v>-0.39299999999999979</v>
      </c>
      <c r="R263" s="33">
        <f t="shared" si="103"/>
        <v>-15.719999999999992</v>
      </c>
      <c r="S263" s="33" t="str">
        <f t="shared" si="109"/>
        <v>1/4 lbs</v>
      </c>
      <c r="T263" s="6">
        <f t="shared" si="105"/>
        <v>3</v>
      </c>
      <c r="U263" s="12"/>
      <c r="AX263" s="13" t="s">
        <v>362</v>
      </c>
      <c r="AY263" s="66">
        <v>3</v>
      </c>
      <c r="AZ263" s="66">
        <v>12</v>
      </c>
      <c r="BA263" t="s">
        <v>371</v>
      </c>
      <c r="BB263" s="61">
        <v>15</v>
      </c>
      <c r="BC263" s="61">
        <v>7</v>
      </c>
      <c r="BD263" s="61">
        <v>8</v>
      </c>
      <c r="BE263" s="61">
        <v>15</v>
      </c>
      <c r="BF263" s="1" t="s">
        <v>361</v>
      </c>
      <c r="BG263" s="61">
        <v>7</v>
      </c>
      <c r="BH263" s="61">
        <v>9</v>
      </c>
      <c r="BI263" s="61">
        <v>7</v>
      </c>
      <c r="BJ263" s="61">
        <v>8</v>
      </c>
      <c r="BK263" s="61">
        <v>5</v>
      </c>
      <c r="BM263" s="35"/>
      <c r="BN263" s="35"/>
      <c r="BO263" s="35"/>
      <c r="BP263" s="8">
        <f t="shared" si="110"/>
        <v>0</v>
      </c>
      <c r="BQ263" s="12"/>
    </row>
    <row r="264" spans="1:69" s="1" customFormat="1" ht="12" customHeight="1" x14ac:dyDescent="0.15">
      <c r="A264" s="17" t="s">
        <v>370</v>
      </c>
      <c r="B264" s="3" t="s">
        <v>308</v>
      </c>
      <c r="C264" s="1">
        <v>8</v>
      </c>
      <c r="D264" s="13" t="s">
        <v>372</v>
      </c>
      <c r="E264" s="2">
        <v>64</v>
      </c>
      <c r="F264" s="34">
        <f t="shared" si="94"/>
        <v>96</v>
      </c>
      <c r="G264" s="34">
        <f t="shared" si="95"/>
        <v>111.35999999999999</v>
      </c>
      <c r="H264" s="33">
        <f t="shared" si="96"/>
        <v>13.919999999999998</v>
      </c>
      <c r="I264" s="33"/>
      <c r="J264" s="35">
        <f t="shared" si="97"/>
        <v>14</v>
      </c>
      <c r="K264" s="33">
        <f t="shared" si="98"/>
        <v>8.0000000000001847E-2</v>
      </c>
      <c r="L264" s="33">
        <f t="shared" si="99"/>
        <v>0.64000000000001478</v>
      </c>
      <c r="M264" s="33" t="s">
        <v>373</v>
      </c>
      <c r="N264" s="33">
        <v>32</v>
      </c>
      <c r="O264" s="33">
        <f t="shared" si="100"/>
        <v>3.4799999999999995</v>
      </c>
      <c r="P264" s="33">
        <f t="shared" si="101"/>
        <v>3</v>
      </c>
      <c r="Q264" s="33">
        <f t="shared" si="102"/>
        <v>-0.47999999999999954</v>
      </c>
      <c r="R264" s="33">
        <f t="shared" si="103"/>
        <v>-15.359999999999985</v>
      </c>
      <c r="S264" s="33" t="str">
        <f t="shared" si="109"/>
        <v>1/4 quart</v>
      </c>
      <c r="T264" s="6">
        <f t="shared" si="105"/>
        <v>3</v>
      </c>
      <c r="U264" s="12"/>
      <c r="AY264" s="13"/>
      <c r="BM264" s="35"/>
      <c r="BN264" s="35"/>
      <c r="BO264" s="35"/>
      <c r="BP264" s="8">
        <f t="shared" si="110"/>
        <v>0</v>
      </c>
      <c r="BQ264" s="12"/>
    </row>
    <row r="265" spans="1:69" s="1" customFormat="1" ht="12" customHeight="1" x14ac:dyDescent="0.15">
      <c r="A265" s="17" t="s">
        <v>132</v>
      </c>
      <c r="B265" s="3" t="s">
        <v>308</v>
      </c>
      <c r="C265" s="1">
        <v>40</v>
      </c>
      <c r="D265" s="13" t="s">
        <v>107</v>
      </c>
      <c r="E265" s="2">
        <v>48</v>
      </c>
      <c r="F265" s="34">
        <f t="shared" si="94"/>
        <v>72</v>
      </c>
      <c r="G265" s="34">
        <f t="shared" si="95"/>
        <v>83.52</v>
      </c>
      <c r="H265" s="33">
        <f t="shared" si="96"/>
        <v>2.0880000000000001</v>
      </c>
      <c r="I265" s="33">
        <f>H265*1.1</f>
        <v>2.2968000000000002</v>
      </c>
      <c r="J265" s="35">
        <f t="shared" si="97"/>
        <v>2</v>
      </c>
      <c r="K265" s="33">
        <f t="shared" si="98"/>
        <v>-8.8000000000000078E-2</v>
      </c>
      <c r="L265" s="33">
        <f t="shared" si="99"/>
        <v>-3.5200000000000031</v>
      </c>
      <c r="M265" s="33" t="s">
        <v>112</v>
      </c>
      <c r="N265" s="33">
        <v>80</v>
      </c>
      <c r="O265" s="33">
        <f t="shared" si="100"/>
        <v>1.044</v>
      </c>
      <c r="P265" s="33">
        <f t="shared" si="101"/>
        <v>1</v>
      </c>
      <c r="Q265" s="33">
        <f t="shared" si="102"/>
        <v>-4.4000000000000039E-2</v>
      </c>
      <c r="R265" s="33">
        <f t="shared" si="103"/>
        <v>-3.5200000000000031</v>
      </c>
      <c r="S265" s="1" t="str">
        <f t="shared" si="109"/>
        <v>1/2 lbs</v>
      </c>
      <c r="T265" s="6">
        <f t="shared" si="105"/>
        <v>1</v>
      </c>
      <c r="U265" s="12"/>
      <c r="V265" s="61">
        <v>25</v>
      </c>
      <c r="W265" s="61">
        <v>15</v>
      </c>
      <c r="X265" s="61">
        <v>20</v>
      </c>
      <c r="Y265" s="61">
        <v>24</v>
      </c>
      <c r="Z265" s="61">
        <v>10</v>
      </c>
      <c r="AA265" s="61">
        <v>29</v>
      </c>
      <c r="AB265" s="61" t="s">
        <v>313</v>
      </c>
      <c r="AC265" s="61" t="s">
        <v>374</v>
      </c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>
        <v>15</v>
      </c>
      <c r="AR265" s="61">
        <v>5</v>
      </c>
      <c r="AS265" s="61">
        <v>10</v>
      </c>
      <c r="AT265" s="61">
        <v>0</v>
      </c>
      <c r="AU265" s="61">
        <v>2</v>
      </c>
      <c r="AV265" s="61">
        <v>12</v>
      </c>
      <c r="AW265" s="61">
        <v>13</v>
      </c>
      <c r="AX265" s="61">
        <v>12</v>
      </c>
      <c r="AY265" s="61">
        <v>9</v>
      </c>
      <c r="AZ265" s="61">
        <v>11</v>
      </c>
      <c r="BA265" s="61">
        <v>33</v>
      </c>
      <c r="BB265" s="61">
        <v>13</v>
      </c>
      <c r="BC265" s="61">
        <v>4</v>
      </c>
      <c r="BD265" s="61"/>
      <c r="BE265" s="61"/>
      <c r="BF265" s="61"/>
      <c r="BG265" s="61"/>
      <c r="BH265" s="61"/>
      <c r="BI265" s="61">
        <v>21</v>
      </c>
      <c r="BJ265" s="66" t="s">
        <v>375</v>
      </c>
      <c r="BK265" s="61">
        <v>34</v>
      </c>
      <c r="BM265" s="6"/>
      <c r="BN265" s="6"/>
      <c r="BO265" s="6"/>
      <c r="BP265" s="8">
        <f t="shared" si="110"/>
        <v>0</v>
      </c>
    </row>
    <row r="266" spans="1:69" s="1" customFormat="1" ht="12" customHeight="1" x14ac:dyDescent="0.15">
      <c r="A266" s="17" t="s">
        <v>132</v>
      </c>
      <c r="B266" s="3" t="s">
        <v>308</v>
      </c>
      <c r="C266" s="1">
        <v>24</v>
      </c>
      <c r="D266" s="13" t="s">
        <v>304</v>
      </c>
      <c r="E266" s="2">
        <v>50</v>
      </c>
      <c r="F266" s="34">
        <f t="shared" si="94"/>
        <v>75</v>
      </c>
      <c r="G266" s="34">
        <f t="shared" si="95"/>
        <v>87</v>
      </c>
      <c r="H266" s="33">
        <f t="shared" si="96"/>
        <v>3.625</v>
      </c>
      <c r="I266" s="33">
        <f>H266*1.1</f>
        <v>3.9875000000000003</v>
      </c>
      <c r="J266" s="35">
        <f t="shared" si="97"/>
        <v>4</v>
      </c>
      <c r="K266" s="33">
        <f t="shared" si="98"/>
        <v>0.375</v>
      </c>
      <c r="L266" s="33">
        <f t="shared" si="99"/>
        <v>9</v>
      </c>
      <c r="M266" s="33" t="s">
        <v>134</v>
      </c>
      <c r="N266" s="33">
        <v>24</v>
      </c>
      <c r="O266" s="33">
        <f t="shared" si="100"/>
        <v>3.625</v>
      </c>
      <c r="P266" s="33">
        <f t="shared" si="101"/>
        <v>4</v>
      </c>
      <c r="Q266" s="33">
        <f t="shared" si="102"/>
        <v>0.375</v>
      </c>
      <c r="R266" s="33">
        <f t="shared" si="103"/>
        <v>9</v>
      </c>
      <c r="S266" s="1" t="str">
        <f t="shared" si="109"/>
        <v>head</v>
      </c>
      <c r="T266" s="6">
        <f t="shared" si="105"/>
        <v>4</v>
      </c>
      <c r="U266" s="12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>
        <v>22</v>
      </c>
      <c r="AO266" s="61">
        <v>15</v>
      </c>
      <c r="AP266" s="61">
        <v>35</v>
      </c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M266" s="6"/>
      <c r="BN266" s="6"/>
      <c r="BO266" s="6"/>
      <c r="BP266" s="8">
        <f t="shared" si="110"/>
        <v>0</v>
      </c>
    </row>
    <row r="267" spans="1:69" s="1" customFormat="1" ht="12" customHeight="1" x14ac:dyDescent="0.15">
      <c r="A267" s="17" t="s">
        <v>132</v>
      </c>
      <c r="B267" s="3" t="s">
        <v>323</v>
      </c>
      <c r="C267" s="1">
        <v>35</v>
      </c>
      <c r="D267" s="13" t="s">
        <v>107</v>
      </c>
      <c r="E267" s="2">
        <v>22</v>
      </c>
      <c r="F267" s="34">
        <f t="shared" si="94"/>
        <v>33</v>
      </c>
      <c r="G267" s="34">
        <f t="shared" si="95"/>
        <v>38.279999999999994</v>
      </c>
      <c r="H267" s="33">
        <f t="shared" si="96"/>
        <v>1.0937142857142856</v>
      </c>
      <c r="I267" s="33"/>
      <c r="J267" s="35">
        <f t="shared" si="97"/>
        <v>1</v>
      </c>
      <c r="K267" s="33">
        <f t="shared" si="98"/>
        <v>-9.3714285714285639E-2</v>
      </c>
      <c r="L267" s="33">
        <f t="shared" si="99"/>
        <v>-3.2799999999999976</v>
      </c>
      <c r="M267" s="33" t="s">
        <v>112</v>
      </c>
      <c r="N267" s="33">
        <v>70</v>
      </c>
      <c r="O267" s="33">
        <f t="shared" si="100"/>
        <v>0.54685714285714282</v>
      </c>
      <c r="P267" s="33">
        <f t="shared" si="101"/>
        <v>1</v>
      </c>
      <c r="Q267" s="33">
        <f t="shared" si="102"/>
        <v>0.45314285714285718</v>
      </c>
      <c r="R267" s="33">
        <f t="shared" si="103"/>
        <v>31.720000000000002</v>
      </c>
      <c r="S267" s="1" t="str">
        <f t="shared" si="109"/>
        <v>1/2 lbs</v>
      </c>
      <c r="T267" s="6">
        <f t="shared" si="105"/>
        <v>1</v>
      </c>
      <c r="U267" s="13"/>
      <c r="V267" s="13"/>
      <c r="AV267" s="13"/>
      <c r="AX267" s="61"/>
      <c r="AY267" s="61"/>
      <c r="AZ267" s="61"/>
      <c r="BA267" s="61"/>
      <c r="BB267" s="61"/>
      <c r="BC267" s="61"/>
      <c r="BD267" s="61"/>
      <c r="BG267" s="61"/>
      <c r="BH267" s="61"/>
      <c r="BI267" s="61"/>
      <c r="BJ267" s="61"/>
      <c r="BK267" s="61"/>
      <c r="BM267" s="6"/>
      <c r="BN267" s="6"/>
      <c r="BO267" s="6"/>
      <c r="BP267" s="8">
        <f t="shared" si="110"/>
        <v>0</v>
      </c>
      <c r="BQ267" s="12"/>
    </row>
    <row r="268" spans="1:69" s="1" customFormat="1" ht="12" customHeight="1" x14ac:dyDescent="0.15">
      <c r="A268" s="17" t="s">
        <v>132</v>
      </c>
      <c r="B268" s="3" t="s">
        <v>343</v>
      </c>
      <c r="C268" s="1">
        <v>1</v>
      </c>
      <c r="D268" s="13" t="s">
        <v>134</v>
      </c>
      <c r="E268" s="2">
        <v>3</v>
      </c>
      <c r="F268" s="34">
        <f t="shared" si="94"/>
        <v>4.5</v>
      </c>
      <c r="G268" s="34">
        <f t="shared" si="95"/>
        <v>5.22</v>
      </c>
      <c r="H268" s="33">
        <f t="shared" si="96"/>
        <v>5.22</v>
      </c>
      <c r="I268" s="33">
        <f>H268*1.1</f>
        <v>5.742</v>
      </c>
      <c r="J268" s="35">
        <f t="shared" si="97"/>
        <v>5</v>
      </c>
      <c r="K268" s="33">
        <f t="shared" si="98"/>
        <v>-0.21999999999999975</v>
      </c>
      <c r="L268" s="33">
        <f t="shared" si="99"/>
        <v>-0.21999999999999975</v>
      </c>
      <c r="M268" s="33" t="s">
        <v>134</v>
      </c>
      <c r="N268" s="33">
        <v>1</v>
      </c>
      <c r="O268" s="33">
        <f t="shared" si="100"/>
        <v>5.22</v>
      </c>
      <c r="P268" s="33">
        <f t="shared" si="101"/>
        <v>5</v>
      </c>
      <c r="Q268" s="33">
        <f t="shared" si="102"/>
        <v>-0.21999999999999975</v>
      </c>
      <c r="R268" s="33">
        <f t="shared" si="103"/>
        <v>-0.21999999999999975</v>
      </c>
      <c r="S268" s="1" t="str">
        <f t="shared" si="109"/>
        <v>head</v>
      </c>
      <c r="T268" s="6">
        <f t="shared" si="105"/>
        <v>5</v>
      </c>
      <c r="U268" s="13"/>
      <c r="BC268" s="1">
        <v>5</v>
      </c>
      <c r="BD268" s="1">
        <v>4</v>
      </c>
      <c r="BE268" s="1">
        <v>13</v>
      </c>
      <c r="BF268" s="1">
        <v>8</v>
      </c>
      <c r="BG268" s="1">
        <v>8</v>
      </c>
      <c r="BH268" s="1">
        <v>2</v>
      </c>
      <c r="BM268" s="6"/>
      <c r="BN268" s="6"/>
      <c r="BO268" s="6"/>
      <c r="BP268" s="8">
        <f t="shared" si="110"/>
        <v>0</v>
      </c>
      <c r="BQ268" s="12"/>
    </row>
    <row r="269" spans="1:69" s="1" customFormat="1" ht="12" customHeight="1" x14ac:dyDescent="0.15">
      <c r="A269" s="17" t="s">
        <v>133</v>
      </c>
      <c r="B269" s="3" t="s">
        <v>376</v>
      </c>
      <c r="C269" s="1">
        <v>1</v>
      </c>
      <c r="D269" s="13" t="s">
        <v>134</v>
      </c>
      <c r="E269" s="2">
        <v>0.7</v>
      </c>
      <c r="F269" s="34">
        <f t="shared" si="94"/>
        <v>1.0499999999999998</v>
      </c>
      <c r="G269" s="34">
        <f t="shared" si="95"/>
        <v>1.2179999999999997</v>
      </c>
      <c r="H269" s="33">
        <f t="shared" si="96"/>
        <v>1.2179999999999997</v>
      </c>
      <c r="I269" s="33"/>
      <c r="J269" s="35">
        <f t="shared" si="97"/>
        <v>1</v>
      </c>
      <c r="K269" s="33">
        <f t="shared" si="98"/>
        <v>-0.21799999999999975</v>
      </c>
      <c r="L269" s="33">
        <f t="shared" si="99"/>
        <v>-0.21799999999999975</v>
      </c>
      <c r="M269" s="33" t="s">
        <v>134</v>
      </c>
      <c r="N269" s="33">
        <v>1</v>
      </c>
      <c r="O269" s="33">
        <f t="shared" si="100"/>
        <v>1.2179999999999997</v>
      </c>
      <c r="P269" s="33">
        <f t="shared" si="101"/>
        <v>1</v>
      </c>
      <c r="Q269" s="33">
        <f t="shared" si="102"/>
        <v>-0.21799999999999975</v>
      </c>
      <c r="R269" s="33">
        <f t="shared" si="103"/>
        <v>-0.21799999999999975</v>
      </c>
      <c r="S269" s="1" t="str">
        <f t="shared" si="109"/>
        <v>head</v>
      </c>
      <c r="T269" s="6">
        <f t="shared" si="105"/>
        <v>1</v>
      </c>
      <c r="U269" s="12"/>
      <c r="V269" s="13"/>
      <c r="AN269" s="13"/>
      <c r="AV269" s="13"/>
      <c r="AY269" s="13"/>
      <c r="BM269" s="6"/>
      <c r="BN269" s="6"/>
      <c r="BO269" s="6"/>
      <c r="BP269" s="8">
        <f t="shared" si="110"/>
        <v>0</v>
      </c>
    </row>
    <row r="270" spans="1:69" s="1" customFormat="1" ht="14" customHeight="1" x14ac:dyDescent="0.15">
      <c r="A270" s="17" t="s">
        <v>133</v>
      </c>
      <c r="B270" s="3" t="s">
        <v>343</v>
      </c>
      <c r="C270" s="1">
        <v>1</v>
      </c>
      <c r="D270" s="13" t="s">
        <v>134</v>
      </c>
      <c r="E270" s="2">
        <v>2.5</v>
      </c>
      <c r="F270" s="34">
        <f t="shared" si="94"/>
        <v>3.75</v>
      </c>
      <c r="G270" s="34">
        <f t="shared" si="95"/>
        <v>4.3499999999999996</v>
      </c>
      <c r="H270" s="33">
        <f t="shared" si="96"/>
        <v>4.3499999999999996</v>
      </c>
      <c r="I270" s="33">
        <f>H270*1.1</f>
        <v>4.7850000000000001</v>
      </c>
      <c r="J270" s="35">
        <f t="shared" si="97"/>
        <v>4</v>
      </c>
      <c r="K270" s="33">
        <f t="shared" si="98"/>
        <v>-0.34999999999999964</v>
      </c>
      <c r="L270" s="33">
        <f t="shared" si="99"/>
        <v>-0.34999999999999964</v>
      </c>
      <c r="M270" s="33" t="s">
        <v>134</v>
      </c>
      <c r="N270" s="33">
        <v>1</v>
      </c>
      <c r="O270" s="33">
        <f t="shared" si="100"/>
        <v>4.3499999999999996</v>
      </c>
      <c r="P270" s="33">
        <f t="shared" si="101"/>
        <v>4</v>
      </c>
      <c r="Q270" s="33">
        <f t="shared" si="102"/>
        <v>-0.34999999999999964</v>
      </c>
      <c r="R270" s="33">
        <f t="shared" si="103"/>
        <v>-0.34999999999999964</v>
      </c>
      <c r="S270" s="1" t="str">
        <f t="shared" si="109"/>
        <v>head</v>
      </c>
      <c r="T270" s="6">
        <f t="shared" si="105"/>
        <v>4</v>
      </c>
      <c r="U270" s="13"/>
      <c r="BC270" s="1">
        <v>3</v>
      </c>
      <c r="BD270" s="1">
        <v>3</v>
      </c>
      <c r="BE270" s="1">
        <v>8</v>
      </c>
      <c r="BF270" s="1">
        <v>5</v>
      </c>
      <c r="BM270" s="6"/>
      <c r="BN270" s="6"/>
      <c r="BO270" s="6"/>
      <c r="BP270" s="8">
        <f t="shared" si="110"/>
        <v>0</v>
      </c>
      <c r="BQ270" s="12"/>
    </row>
    <row r="271" spans="1:69" s="1" customFormat="1" ht="14" customHeight="1" x14ac:dyDescent="0.15">
      <c r="A271" s="17" t="s">
        <v>377</v>
      </c>
      <c r="B271" s="3" t="s">
        <v>343</v>
      </c>
      <c r="C271" s="1">
        <v>1</v>
      </c>
      <c r="D271" s="13" t="s">
        <v>134</v>
      </c>
      <c r="E271" s="2">
        <v>2.5</v>
      </c>
      <c r="F271" s="34">
        <f t="shared" si="94"/>
        <v>3.75</v>
      </c>
      <c r="G271" s="34">
        <f t="shared" si="95"/>
        <v>4.3499999999999996</v>
      </c>
      <c r="H271" s="33">
        <f t="shared" si="96"/>
        <v>4.3499999999999996</v>
      </c>
      <c r="I271" s="33">
        <f>H271*1.1</f>
        <v>4.7850000000000001</v>
      </c>
      <c r="J271" s="35">
        <f t="shared" si="97"/>
        <v>4</v>
      </c>
      <c r="K271" s="33">
        <f t="shared" si="98"/>
        <v>-0.34999999999999964</v>
      </c>
      <c r="L271" s="33">
        <f t="shared" si="99"/>
        <v>-0.34999999999999964</v>
      </c>
      <c r="M271" s="33" t="s">
        <v>134</v>
      </c>
      <c r="N271" s="33">
        <v>1</v>
      </c>
      <c r="O271" s="33">
        <f t="shared" si="100"/>
        <v>4.3499999999999996</v>
      </c>
      <c r="P271" s="33">
        <f t="shared" si="101"/>
        <v>4</v>
      </c>
      <c r="Q271" s="33">
        <f t="shared" si="102"/>
        <v>-0.34999999999999964</v>
      </c>
      <c r="R271" s="33">
        <f t="shared" si="103"/>
        <v>-0.34999999999999964</v>
      </c>
      <c r="S271" s="1" t="str">
        <f t="shared" si="109"/>
        <v>head</v>
      </c>
      <c r="T271" s="6">
        <f t="shared" si="105"/>
        <v>4</v>
      </c>
      <c r="U271" s="13"/>
      <c r="BF271" s="1">
        <v>9</v>
      </c>
      <c r="BG271" s="1">
        <v>1</v>
      </c>
      <c r="BH271" s="1">
        <v>1</v>
      </c>
      <c r="BI271" s="1">
        <v>5</v>
      </c>
      <c r="BM271" s="6"/>
      <c r="BN271" s="6"/>
      <c r="BO271" s="6"/>
      <c r="BP271" s="8">
        <f t="shared" si="110"/>
        <v>0</v>
      </c>
      <c r="BQ271" s="12"/>
    </row>
    <row r="272" spans="1:69" s="1" customFormat="1" ht="14" customHeight="1" x14ac:dyDescent="0.15">
      <c r="A272" s="17" t="s">
        <v>378</v>
      </c>
      <c r="B272" s="3" t="s">
        <v>308</v>
      </c>
      <c r="C272" s="1">
        <v>40</v>
      </c>
      <c r="D272" s="13" t="s">
        <v>107</v>
      </c>
      <c r="E272" s="2">
        <v>68</v>
      </c>
      <c r="F272" s="34">
        <f t="shared" si="94"/>
        <v>102</v>
      </c>
      <c r="G272" s="34">
        <f t="shared" si="95"/>
        <v>118.32</v>
      </c>
      <c r="H272" s="33">
        <f t="shared" si="96"/>
        <v>2.9579999999999997</v>
      </c>
      <c r="I272" s="33">
        <f>H272*1.1</f>
        <v>3.2538</v>
      </c>
      <c r="J272" s="35">
        <f t="shared" si="97"/>
        <v>3</v>
      </c>
      <c r="K272" s="33">
        <f t="shared" si="98"/>
        <v>4.2000000000000259E-2</v>
      </c>
      <c r="L272" s="33">
        <f t="shared" si="99"/>
        <v>1.6800000000000104</v>
      </c>
      <c r="M272" s="33" t="s">
        <v>112</v>
      </c>
      <c r="N272" s="33">
        <v>80</v>
      </c>
      <c r="O272" s="33">
        <f t="shared" si="100"/>
        <v>1.4789999999999999</v>
      </c>
      <c r="P272" s="33">
        <f t="shared" si="101"/>
        <v>1</v>
      </c>
      <c r="Q272" s="33">
        <f t="shared" si="102"/>
        <v>-0.47899999999999987</v>
      </c>
      <c r="R272" s="33">
        <f t="shared" si="103"/>
        <v>-38.319999999999993</v>
      </c>
      <c r="S272" s="33" t="str">
        <f t="shared" si="109"/>
        <v>1/2 lbs</v>
      </c>
      <c r="T272" s="6">
        <f t="shared" si="105"/>
        <v>1</v>
      </c>
      <c r="U272" s="13"/>
      <c r="V272" s="61">
        <v>12</v>
      </c>
      <c r="AM272" s="61">
        <v>25</v>
      </c>
      <c r="AN272" s="61">
        <v>5</v>
      </c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M272" s="35"/>
      <c r="BN272" s="35"/>
      <c r="BO272" s="35"/>
      <c r="BP272" s="8">
        <f t="shared" si="110"/>
        <v>0</v>
      </c>
      <c r="BQ272" s="12"/>
    </row>
    <row r="273" spans="1:69" s="1" customFormat="1" ht="12" customHeight="1" x14ac:dyDescent="0.15">
      <c r="A273" s="17" t="s">
        <v>379</v>
      </c>
      <c r="B273" s="3" t="s">
        <v>308</v>
      </c>
      <c r="C273" s="1">
        <v>40</v>
      </c>
      <c r="D273" s="13" t="s">
        <v>107</v>
      </c>
      <c r="E273" s="2">
        <v>50</v>
      </c>
      <c r="F273" s="34">
        <f t="shared" ref="F273:F336" si="111">E273*1.5</f>
        <v>75</v>
      </c>
      <c r="G273" s="34">
        <f t="shared" ref="G273:G336" si="112">F273*$C$28</f>
        <v>87</v>
      </c>
      <c r="H273" s="33">
        <f t="shared" ref="H273:H336" si="113">G273/C273</f>
        <v>2.1749999999999998</v>
      </c>
      <c r="I273" s="33">
        <f>H273*1.1</f>
        <v>2.3925000000000001</v>
      </c>
      <c r="J273" s="35">
        <f t="shared" ref="J273:J336" si="114">ROUND(H273,0)</f>
        <v>2</v>
      </c>
      <c r="K273" s="33">
        <f t="shared" ref="K273:K336" si="115">J273-H273</f>
        <v>-0.17499999999999982</v>
      </c>
      <c r="L273" s="33">
        <f t="shared" ref="L273:L336" si="116">K273*C273</f>
        <v>-6.9999999999999929</v>
      </c>
      <c r="M273" s="33" t="s">
        <v>112</v>
      </c>
      <c r="N273" s="33">
        <v>80</v>
      </c>
      <c r="O273" s="33">
        <f t="shared" ref="O273:O336" si="117">G273/N273</f>
        <v>1.0874999999999999</v>
      </c>
      <c r="P273" s="33">
        <f t="shared" ref="P273:P336" si="118">ROUND(O273,0)</f>
        <v>1</v>
      </c>
      <c r="Q273" s="33">
        <f t="shared" ref="Q273:Q336" si="119">P273-O273</f>
        <v>-8.7499999999999911E-2</v>
      </c>
      <c r="R273" s="33">
        <f t="shared" ref="R273:R336" si="120">Q273*N273</f>
        <v>-6.9999999999999929</v>
      </c>
      <c r="S273" s="33" t="str">
        <f t="shared" si="109"/>
        <v>1/2 lbs</v>
      </c>
      <c r="T273" s="6">
        <f t="shared" ref="T273:T336" si="121">P273</f>
        <v>1</v>
      </c>
      <c r="U273" s="13"/>
      <c r="V273" s="61">
        <v>25</v>
      </c>
      <c r="W273" s="61">
        <v>29</v>
      </c>
      <c r="X273" s="61">
        <v>16</v>
      </c>
      <c r="Y273" s="61">
        <v>24</v>
      </c>
      <c r="Z273" s="61">
        <v>14</v>
      </c>
      <c r="AA273" s="61">
        <v>8</v>
      </c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6"/>
      <c r="AP273" s="61"/>
      <c r="AQ273" s="61"/>
      <c r="AR273" s="61"/>
      <c r="AS273" s="61">
        <v>21</v>
      </c>
      <c r="AT273" s="61">
        <v>8</v>
      </c>
      <c r="AU273" s="61">
        <v>21</v>
      </c>
      <c r="AV273" s="61">
        <v>14</v>
      </c>
      <c r="AW273" s="61">
        <v>7</v>
      </c>
      <c r="AX273" s="61">
        <v>18</v>
      </c>
      <c r="AY273" s="61">
        <v>9</v>
      </c>
      <c r="AZ273" s="61">
        <v>11</v>
      </c>
      <c r="BA273" s="61">
        <v>11</v>
      </c>
      <c r="BB273" s="61">
        <v>8</v>
      </c>
      <c r="BC273" s="61">
        <v>3</v>
      </c>
      <c r="BD273" s="61">
        <v>18</v>
      </c>
      <c r="BE273" s="61">
        <v>8</v>
      </c>
      <c r="BF273" s="61">
        <v>15</v>
      </c>
      <c r="BG273" s="61">
        <v>17</v>
      </c>
      <c r="BH273" s="61">
        <v>11</v>
      </c>
      <c r="BI273" s="61">
        <v>12</v>
      </c>
      <c r="BJ273" s="61">
        <v>12</v>
      </c>
      <c r="BK273" s="61">
        <v>19</v>
      </c>
      <c r="BM273" s="35"/>
      <c r="BN273" s="35"/>
      <c r="BO273" s="35"/>
      <c r="BP273" s="8">
        <f t="shared" si="110"/>
        <v>0</v>
      </c>
      <c r="BQ273" s="12"/>
    </row>
    <row r="274" spans="1:69" s="1" customFormat="1" ht="12" customHeight="1" x14ac:dyDescent="0.15">
      <c r="A274" s="17" t="s">
        <v>379</v>
      </c>
      <c r="B274" s="3" t="s">
        <v>343</v>
      </c>
      <c r="C274" s="1">
        <v>1</v>
      </c>
      <c r="D274" s="13" t="s">
        <v>134</v>
      </c>
      <c r="E274" s="2">
        <v>2.5</v>
      </c>
      <c r="F274" s="34">
        <f t="shared" si="111"/>
        <v>3.75</v>
      </c>
      <c r="G274" s="34">
        <f t="shared" si="112"/>
        <v>4.3499999999999996</v>
      </c>
      <c r="H274" s="33">
        <f t="shared" si="113"/>
        <v>4.3499999999999996</v>
      </c>
      <c r="I274" s="33"/>
      <c r="J274" s="35">
        <f t="shared" si="114"/>
        <v>4</v>
      </c>
      <c r="K274" s="33">
        <f t="shared" si="115"/>
        <v>-0.34999999999999964</v>
      </c>
      <c r="L274" s="33">
        <f t="shared" si="116"/>
        <v>-0.34999999999999964</v>
      </c>
      <c r="M274" s="33" t="s">
        <v>374</v>
      </c>
      <c r="N274" s="33">
        <v>1</v>
      </c>
      <c r="O274" s="33">
        <f t="shared" si="117"/>
        <v>4.3499999999999996</v>
      </c>
      <c r="P274" s="33">
        <f t="shared" si="118"/>
        <v>4</v>
      </c>
      <c r="Q274" s="33">
        <f t="shared" si="119"/>
        <v>-0.34999999999999964</v>
      </c>
      <c r="R274" s="33">
        <f t="shared" si="120"/>
        <v>-0.34999999999999964</v>
      </c>
      <c r="S274" s="33" t="str">
        <f t="shared" si="109"/>
        <v>1 head</v>
      </c>
      <c r="T274" s="6">
        <f t="shared" si="121"/>
        <v>4</v>
      </c>
      <c r="BM274" s="35"/>
      <c r="BN274" s="35"/>
      <c r="BO274" s="35"/>
      <c r="BP274" s="8">
        <f t="shared" si="110"/>
        <v>0</v>
      </c>
      <c r="BQ274" s="12"/>
    </row>
    <row r="275" spans="1:69" s="1" customFormat="1" ht="12" customHeight="1" x14ac:dyDescent="0.15">
      <c r="A275" s="17" t="s">
        <v>379</v>
      </c>
      <c r="B275" s="3" t="s">
        <v>323</v>
      </c>
      <c r="C275" s="1">
        <v>35</v>
      </c>
      <c r="D275" s="13" t="s">
        <v>107</v>
      </c>
      <c r="E275" s="2">
        <v>42</v>
      </c>
      <c r="F275" s="34">
        <f t="shared" si="111"/>
        <v>63</v>
      </c>
      <c r="G275" s="34">
        <f t="shared" si="112"/>
        <v>73.08</v>
      </c>
      <c r="H275" s="33">
        <f t="shared" si="113"/>
        <v>2.0880000000000001</v>
      </c>
      <c r="I275" s="33"/>
      <c r="J275" s="35">
        <f t="shared" si="114"/>
        <v>2</v>
      </c>
      <c r="K275" s="33">
        <f t="shared" si="115"/>
        <v>-8.8000000000000078E-2</v>
      </c>
      <c r="L275" s="33">
        <f t="shared" si="116"/>
        <v>-3.0800000000000027</v>
      </c>
      <c r="M275" s="33" t="s">
        <v>112</v>
      </c>
      <c r="N275" s="33">
        <v>70</v>
      </c>
      <c r="O275" s="33">
        <f t="shared" si="117"/>
        <v>1.044</v>
      </c>
      <c r="P275" s="33">
        <f t="shared" si="118"/>
        <v>1</v>
      </c>
      <c r="Q275" s="33">
        <f t="shared" si="119"/>
        <v>-4.4000000000000039E-2</v>
      </c>
      <c r="R275" s="33">
        <f t="shared" si="120"/>
        <v>-3.0800000000000027</v>
      </c>
      <c r="S275" s="33" t="str">
        <f t="shared" si="109"/>
        <v>1/2 lbs</v>
      </c>
      <c r="T275" s="6">
        <f t="shared" si="121"/>
        <v>1</v>
      </c>
      <c r="U275" s="13"/>
      <c r="AV275" s="61"/>
      <c r="AX275" s="61"/>
      <c r="AZ275" s="61"/>
      <c r="BA275" s="61"/>
      <c r="BC275" s="61"/>
      <c r="BD275" s="61"/>
      <c r="BM275" s="35"/>
      <c r="BN275" s="35"/>
      <c r="BO275" s="35"/>
      <c r="BP275" s="8">
        <f t="shared" si="110"/>
        <v>0</v>
      </c>
      <c r="BQ275" s="12"/>
    </row>
    <row r="276" spans="1:69" s="1" customFormat="1" ht="12" customHeight="1" x14ac:dyDescent="0.15">
      <c r="A276" s="3" t="s">
        <v>380</v>
      </c>
      <c r="B276" s="3" t="s">
        <v>308</v>
      </c>
      <c r="C276" s="1">
        <v>40</v>
      </c>
      <c r="D276" s="1" t="s">
        <v>107</v>
      </c>
      <c r="E276" s="2">
        <v>44</v>
      </c>
      <c r="F276" s="34">
        <f t="shared" si="111"/>
        <v>66</v>
      </c>
      <c r="G276" s="34">
        <f t="shared" si="112"/>
        <v>76.559999999999988</v>
      </c>
      <c r="H276" s="33">
        <f t="shared" si="113"/>
        <v>1.9139999999999997</v>
      </c>
      <c r="I276" s="33"/>
      <c r="J276" s="35">
        <f t="shared" si="114"/>
        <v>2</v>
      </c>
      <c r="K276" s="33">
        <f t="shared" si="115"/>
        <v>8.6000000000000298E-2</v>
      </c>
      <c r="L276" s="33">
        <f t="shared" si="116"/>
        <v>3.4400000000000119</v>
      </c>
      <c r="M276" s="33" t="s">
        <v>381</v>
      </c>
      <c r="N276" s="33">
        <v>53</v>
      </c>
      <c r="O276" s="33">
        <f t="shared" si="117"/>
        <v>1.4445283018867923</v>
      </c>
      <c r="P276" s="33">
        <f t="shared" si="118"/>
        <v>1</v>
      </c>
      <c r="Q276" s="33">
        <f t="shared" si="119"/>
        <v>-0.44452830188679227</v>
      </c>
      <c r="R276" s="33">
        <f t="shared" si="120"/>
        <v>-23.559999999999992</v>
      </c>
      <c r="S276" s="1" t="str">
        <f t="shared" si="109"/>
        <v>3/4 lbs</v>
      </c>
      <c r="T276" s="6">
        <f t="shared" si="121"/>
        <v>1</v>
      </c>
      <c r="U276" s="13"/>
      <c r="AN276" s="13"/>
      <c r="AV276" s="13"/>
      <c r="BM276" s="6"/>
      <c r="BN276" s="6"/>
      <c r="BO276" s="6"/>
      <c r="BP276" s="8">
        <f t="shared" si="110"/>
        <v>0</v>
      </c>
      <c r="BQ276" s="12"/>
    </row>
    <row r="277" spans="1:69" s="1" customFormat="1" ht="12" customHeight="1" x14ac:dyDescent="0.15">
      <c r="A277" s="3" t="s">
        <v>142</v>
      </c>
      <c r="B277" s="3" t="s">
        <v>382</v>
      </c>
      <c r="C277" s="1">
        <v>1</v>
      </c>
      <c r="D277" s="1" t="s">
        <v>107</v>
      </c>
      <c r="E277" s="2">
        <v>1</v>
      </c>
      <c r="F277" s="34">
        <f t="shared" si="111"/>
        <v>1.5</v>
      </c>
      <c r="G277" s="34">
        <f t="shared" si="112"/>
        <v>1.7399999999999998</v>
      </c>
      <c r="H277" s="33">
        <f t="shared" si="113"/>
        <v>1.7399999999999998</v>
      </c>
      <c r="I277" s="33"/>
      <c r="J277" s="35">
        <f t="shared" si="114"/>
        <v>2</v>
      </c>
      <c r="K277" s="33">
        <f t="shared" si="115"/>
        <v>0.26000000000000023</v>
      </c>
      <c r="L277" s="33">
        <f t="shared" si="116"/>
        <v>0.26000000000000023</v>
      </c>
      <c r="M277" s="33" t="s">
        <v>265</v>
      </c>
      <c r="N277" s="33">
        <v>0.5</v>
      </c>
      <c r="O277" s="33">
        <f t="shared" si="117"/>
        <v>3.4799999999999995</v>
      </c>
      <c r="P277" s="33">
        <f t="shared" si="118"/>
        <v>3</v>
      </c>
      <c r="Q277" s="33">
        <f t="shared" si="119"/>
        <v>-0.47999999999999954</v>
      </c>
      <c r="R277" s="33">
        <f t="shared" si="120"/>
        <v>-0.23999999999999977</v>
      </c>
      <c r="S277" s="1" t="str">
        <f t="shared" si="109"/>
        <v>2 lbs</v>
      </c>
      <c r="T277" s="6">
        <f t="shared" si="121"/>
        <v>3</v>
      </c>
      <c r="U277" s="13"/>
      <c r="AV277" s="13"/>
      <c r="BM277" s="6"/>
      <c r="BN277" s="6"/>
      <c r="BO277" s="6"/>
      <c r="BP277" s="8">
        <f t="shared" si="110"/>
        <v>0</v>
      </c>
      <c r="BQ277" s="12"/>
    </row>
    <row r="278" spans="1:69" s="1" customFormat="1" ht="12" customHeight="1" x14ac:dyDescent="0.15">
      <c r="A278" s="3" t="s">
        <v>142</v>
      </c>
      <c r="B278" s="3" t="s">
        <v>383</v>
      </c>
      <c r="C278" s="1">
        <v>1</v>
      </c>
      <c r="D278" s="1" t="s">
        <v>107</v>
      </c>
      <c r="E278" s="2">
        <v>1.5</v>
      </c>
      <c r="F278" s="34">
        <f t="shared" si="111"/>
        <v>2.25</v>
      </c>
      <c r="G278" s="34">
        <f t="shared" si="112"/>
        <v>2.61</v>
      </c>
      <c r="H278" s="33">
        <f t="shared" si="113"/>
        <v>2.61</v>
      </c>
      <c r="I278" s="33"/>
      <c r="J278" s="35">
        <f t="shared" si="114"/>
        <v>3</v>
      </c>
      <c r="K278" s="33">
        <f t="shared" si="115"/>
        <v>0.39000000000000012</v>
      </c>
      <c r="L278" s="33">
        <f t="shared" si="116"/>
        <v>0.39000000000000012</v>
      </c>
      <c r="M278" s="33" t="s">
        <v>112</v>
      </c>
      <c r="N278" s="33">
        <v>2</v>
      </c>
      <c r="O278" s="33">
        <f t="shared" si="117"/>
        <v>1.3049999999999999</v>
      </c>
      <c r="P278" s="33">
        <f t="shared" si="118"/>
        <v>1</v>
      </c>
      <c r="Q278" s="33">
        <f t="shared" si="119"/>
        <v>-0.30499999999999994</v>
      </c>
      <c r="R278" s="33">
        <f t="shared" si="120"/>
        <v>-0.60999999999999988</v>
      </c>
      <c r="S278" s="1" t="str">
        <f t="shared" si="109"/>
        <v>1/2 lbs</v>
      </c>
      <c r="T278" s="6">
        <f t="shared" si="121"/>
        <v>1</v>
      </c>
      <c r="U278" s="13"/>
      <c r="V278" s="13"/>
      <c r="AV278" s="13"/>
      <c r="BM278" s="6"/>
      <c r="BN278" s="6"/>
      <c r="BO278" s="6"/>
      <c r="BP278" s="8">
        <f t="shared" si="110"/>
        <v>0</v>
      </c>
      <c r="BQ278" s="12"/>
    </row>
    <row r="279" spans="1:69" s="1" customFormat="1" ht="12" customHeight="1" x14ac:dyDescent="0.15">
      <c r="A279" s="17" t="s">
        <v>142</v>
      </c>
      <c r="B279" s="3" t="s">
        <v>376</v>
      </c>
      <c r="C279" s="1">
        <v>1</v>
      </c>
      <c r="D279" s="13" t="s">
        <v>107</v>
      </c>
      <c r="E279" s="2">
        <v>1.25</v>
      </c>
      <c r="F279" s="34">
        <f t="shared" si="111"/>
        <v>1.875</v>
      </c>
      <c r="G279" s="34">
        <f t="shared" si="112"/>
        <v>2.1749999999999998</v>
      </c>
      <c r="H279" s="33">
        <f t="shared" si="113"/>
        <v>2.1749999999999998</v>
      </c>
      <c r="I279" s="33"/>
      <c r="J279" s="35">
        <f t="shared" si="114"/>
        <v>2</v>
      </c>
      <c r="K279" s="33">
        <f t="shared" si="115"/>
        <v>-0.17499999999999982</v>
      </c>
      <c r="L279" s="33">
        <f t="shared" si="116"/>
        <v>-0.17499999999999982</v>
      </c>
      <c r="M279" s="33" t="s">
        <v>112</v>
      </c>
      <c r="N279" s="33">
        <v>2</v>
      </c>
      <c r="O279" s="33">
        <f t="shared" si="117"/>
        <v>1.0874999999999999</v>
      </c>
      <c r="P279" s="33">
        <f t="shared" si="118"/>
        <v>1</v>
      </c>
      <c r="Q279" s="33">
        <f t="shared" si="119"/>
        <v>-8.7499999999999911E-2</v>
      </c>
      <c r="R279" s="33">
        <f t="shared" si="120"/>
        <v>-0.17499999999999982</v>
      </c>
      <c r="S279" s="33" t="str">
        <f t="shared" si="109"/>
        <v>1/2 lbs</v>
      </c>
      <c r="T279" s="6">
        <f t="shared" si="121"/>
        <v>1</v>
      </c>
      <c r="BM279" s="35"/>
      <c r="BN279" s="35"/>
      <c r="BO279" s="35"/>
      <c r="BP279" s="8">
        <f t="shared" si="110"/>
        <v>0</v>
      </c>
      <c r="BQ279" s="12"/>
    </row>
    <row r="280" spans="1:69" s="1" customFormat="1" ht="12" customHeight="1" x14ac:dyDescent="0.15">
      <c r="A280" s="3" t="s">
        <v>142</v>
      </c>
      <c r="B280" s="3" t="s">
        <v>343</v>
      </c>
      <c r="C280" s="1">
        <v>1</v>
      </c>
      <c r="D280" s="1" t="s">
        <v>107</v>
      </c>
      <c r="E280" s="2">
        <v>2</v>
      </c>
      <c r="F280" s="34">
        <f t="shared" si="111"/>
        <v>3</v>
      </c>
      <c r="G280" s="34">
        <f t="shared" si="112"/>
        <v>3.4799999999999995</v>
      </c>
      <c r="H280" s="33">
        <f t="shared" si="113"/>
        <v>3.4799999999999995</v>
      </c>
      <c r="I280" s="33"/>
      <c r="J280" s="35">
        <f t="shared" si="114"/>
        <v>3</v>
      </c>
      <c r="K280" s="33">
        <f t="shared" si="115"/>
        <v>-0.47999999999999954</v>
      </c>
      <c r="L280" s="33">
        <f t="shared" si="116"/>
        <v>-0.47999999999999954</v>
      </c>
      <c r="M280" s="33" t="s">
        <v>149</v>
      </c>
      <c r="N280" s="33">
        <v>1</v>
      </c>
      <c r="O280" s="33">
        <f t="shared" si="117"/>
        <v>3.4799999999999995</v>
      </c>
      <c r="P280" s="33">
        <f t="shared" si="118"/>
        <v>3</v>
      </c>
      <c r="Q280" s="33">
        <f t="shared" si="119"/>
        <v>-0.47999999999999954</v>
      </c>
      <c r="R280" s="33">
        <f t="shared" si="120"/>
        <v>-0.47999999999999954</v>
      </c>
      <c r="S280" s="1" t="str">
        <f t="shared" si="109"/>
        <v>1 lbs</v>
      </c>
      <c r="T280" s="6">
        <f t="shared" si="121"/>
        <v>3</v>
      </c>
      <c r="U280" s="13"/>
      <c r="AV280" s="13"/>
      <c r="BM280" s="6"/>
      <c r="BN280" s="6"/>
      <c r="BO280" s="6"/>
      <c r="BP280" s="8">
        <f t="shared" si="110"/>
        <v>0</v>
      </c>
      <c r="BQ280" s="12"/>
    </row>
    <row r="281" spans="1:69" s="1" customFormat="1" ht="12" customHeight="1" x14ac:dyDescent="0.15">
      <c r="A281" s="3" t="s">
        <v>142</v>
      </c>
      <c r="B281" s="3" t="s">
        <v>308</v>
      </c>
      <c r="C281" s="1">
        <v>25</v>
      </c>
      <c r="D281" s="1" t="s">
        <v>107</v>
      </c>
      <c r="E281" s="2">
        <v>18</v>
      </c>
      <c r="F281" s="34">
        <f t="shared" si="111"/>
        <v>27</v>
      </c>
      <c r="G281" s="34">
        <f t="shared" si="112"/>
        <v>31.319999999999997</v>
      </c>
      <c r="H281" s="33">
        <f t="shared" si="113"/>
        <v>1.2527999999999999</v>
      </c>
      <c r="I281" s="33">
        <f>H281*1.1</f>
        <v>1.37808</v>
      </c>
      <c r="J281" s="35">
        <f t="shared" si="114"/>
        <v>1</v>
      </c>
      <c r="K281" s="33">
        <f t="shared" si="115"/>
        <v>-0.25279999999999991</v>
      </c>
      <c r="L281" s="33">
        <f t="shared" si="116"/>
        <v>-6.3199999999999976</v>
      </c>
      <c r="M281" s="33" t="s">
        <v>112</v>
      </c>
      <c r="N281" s="33">
        <v>50</v>
      </c>
      <c r="O281" s="33">
        <f t="shared" si="117"/>
        <v>0.62639999999999996</v>
      </c>
      <c r="P281" s="33">
        <f t="shared" si="118"/>
        <v>1</v>
      </c>
      <c r="Q281" s="33">
        <f t="shared" si="119"/>
        <v>0.37360000000000004</v>
      </c>
      <c r="R281" s="33">
        <f t="shared" si="120"/>
        <v>18.680000000000003</v>
      </c>
      <c r="S281" s="1" t="str">
        <f t="shared" si="109"/>
        <v>1/2 lbs</v>
      </c>
      <c r="T281" s="6">
        <f t="shared" si="121"/>
        <v>1</v>
      </c>
      <c r="U281" s="12"/>
      <c r="AE281" s="13"/>
      <c r="AF281" s="61" t="s">
        <v>384</v>
      </c>
      <c r="AG281" s="61">
        <v>35</v>
      </c>
      <c r="AH281" s="61">
        <v>40</v>
      </c>
      <c r="AI281" s="61">
        <v>23</v>
      </c>
      <c r="AK281" s="13"/>
      <c r="AN281" s="13"/>
      <c r="AZ281" s="61"/>
      <c r="BA281" s="61"/>
      <c r="BC281" s="61"/>
      <c r="BD281" s="61"/>
      <c r="BE281" s="61"/>
      <c r="BF281" s="61"/>
      <c r="BG281" s="61"/>
      <c r="BH281" s="61"/>
      <c r="BI281" s="61"/>
      <c r="BJ281" s="61"/>
      <c r="BK281" s="61"/>
      <c r="BM281" s="35"/>
      <c r="BN281" s="6"/>
      <c r="BO281" s="6"/>
      <c r="BP281" s="8">
        <f t="shared" si="110"/>
        <v>0</v>
      </c>
    </row>
    <row r="282" spans="1:69" s="1" customFormat="1" ht="12" customHeight="1" x14ac:dyDescent="0.15">
      <c r="A282" s="17" t="s">
        <v>144</v>
      </c>
      <c r="B282" s="3" t="s">
        <v>308</v>
      </c>
      <c r="C282" s="1">
        <v>25</v>
      </c>
      <c r="D282" s="13" t="s">
        <v>107</v>
      </c>
      <c r="E282" s="2">
        <v>20</v>
      </c>
      <c r="F282" s="34">
        <f t="shared" si="111"/>
        <v>30</v>
      </c>
      <c r="G282" s="34">
        <f t="shared" si="112"/>
        <v>34.799999999999997</v>
      </c>
      <c r="H282" s="33">
        <f t="shared" si="113"/>
        <v>1.3919999999999999</v>
      </c>
      <c r="I282" s="33"/>
      <c r="J282" s="35">
        <f t="shared" si="114"/>
        <v>1</v>
      </c>
      <c r="K282" s="33">
        <f t="shared" si="115"/>
        <v>-0.3919999999999999</v>
      </c>
      <c r="L282" s="33">
        <f t="shared" si="116"/>
        <v>-9.7999999999999972</v>
      </c>
      <c r="M282" s="33" t="s">
        <v>381</v>
      </c>
      <c r="N282" s="33">
        <v>33.299999999999997</v>
      </c>
      <c r="O282" s="33">
        <f t="shared" si="117"/>
        <v>1.045045045045045</v>
      </c>
      <c r="P282" s="33">
        <f t="shared" si="118"/>
        <v>1</v>
      </c>
      <c r="Q282" s="33">
        <f t="shared" si="119"/>
        <v>-4.5045045045045029E-2</v>
      </c>
      <c r="R282" s="33">
        <f t="shared" si="120"/>
        <v>-1.4999999999999993</v>
      </c>
      <c r="S282" s="33" t="str">
        <f t="shared" si="109"/>
        <v>3/4 lbs</v>
      </c>
      <c r="T282" s="6">
        <f t="shared" si="121"/>
        <v>1</v>
      </c>
      <c r="U282" s="13"/>
      <c r="AB282" s="61"/>
      <c r="AC282" s="61"/>
      <c r="AD282" s="61"/>
      <c r="BN282" s="35"/>
      <c r="BO282" s="35"/>
      <c r="BP282" s="8">
        <f t="shared" si="110"/>
        <v>0</v>
      </c>
      <c r="BQ282" s="12"/>
    </row>
    <row r="283" spans="1:69" s="1" customFormat="1" ht="12" customHeight="1" x14ac:dyDescent="0.15">
      <c r="A283" s="17" t="s">
        <v>385</v>
      </c>
      <c r="B283" s="3" t="s">
        <v>308</v>
      </c>
      <c r="C283" s="1">
        <v>22</v>
      </c>
      <c r="D283" s="13" t="s">
        <v>304</v>
      </c>
      <c r="E283" s="2">
        <v>34</v>
      </c>
      <c r="F283" s="34">
        <f t="shared" si="111"/>
        <v>51</v>
      </c>
      <c r="G283" s="34">
        <f t="shared" si="112"/>
        <v>59.16</v>
      </c>
      <c r="H283" s="33">
        <f t="shared" si="113"/>
        <v>2.689090909090909</v>
      </c>
      <c r="I283" s="33">
        <f>H283*1.1</f>
        <v>2.9580000000000002</v>
      </c>
      <c r="J283" s="35">
        <f t="shared" si="114"/>
        <v>3</v>
      </c>
      <c r="K283" s="33">
        <f t="shared" si="115"/>
        <v>0.31090909090909102</v>
      </c>
      <c r="L283" s="33">
        <f t="shared" si="116"/>
        <v>6.8400000000000025</v>
      </c>
      <c r="M283" s="33" t="s">
        <v>374</v>
      </c>
      <c r="N283" s="33">
        <v>22</v>
      </c>
      <c r="O283" s="33">
        <f t="shared" si="117"/>
        <v>2.689090909090909</v>
      </c>
      <c r="P283" s="33">
        <f t="shared" si="118"/>
        <v>3</v>
      </c>
      <c r="Q283" s="33">
        <f t="shared" si="119"/>
        <v>0.31090909090909102</v>
      </c>
      <c r="R283" s="33">
        <f t="shared" si="120"/>
        <v>6.8400000000000025</v>
      </c>
      <c r="S283" s="1" t="str">
        <f t="shared" si="109"/>
        <v>1 head</v>
      </c>
      <c r="T283" s="6">
        <f t="shared" si="121"/>
        <v>3</v>
      </c>
      <c r="U283" s="13"/>
      <c r="AM283" s="61"/>
      <c r="AT283" s="13" t="s">
        <v>361</v>
      </c>
      <c r="AU283" s="1">
        <v>7</v>
      </c>
      <c r="AV283" s="13">
        <v>15</v>
      </c>
      <c r="AW283" s="1">
        <v>10</v>
      </c>
      <c r="AX283" s="13">
        <v>7</v>
      </c>
      <c r="AY283" s="13" t="s">
        <v>361</v>
      </c>
      <c r="AZ283" s="1">
        <v>17</v>
      </c>
      <c r="BA283" s="13">
        <v>5</v>
      </c>
      <c r="BC283" s="1">
        <v>12</v>
      </c>
      <c r="BD283" s="1">
        <v>25</v>
      </c>
      <c r="BE283" s="1" t="s">
        <v>367</v>
      </c>
      <c r="BF283" s="1" t="s">
        <v>386</v>
      </c>
      <c r="BG283" s="1">
        <v>24</v>
      </c>
      <c r="BH283" s="1">
        <v>15</v>
      </c>
      <c r="BI283" s="1" t="s">
        <v>361</v>
      </c>
      <c r="BJ283" s="1">
        <v>18</v>
      </c>
      <c r="BK283" s="1">
        <v>3</v>
      </c>
      <c r="BM283" s="6"/>
      <c r="BN283" s="6"/>
      <c r="BO283" s="6"/>
      <c r="BP283" s="8">
        <f t="shared" si="110"/>
        <v>0</v>
      </c>
      <c r="BQ283" s="12"/>
    </row>
    <row r="284" spans="1:69" s="1" customFormat="1" ht="12" customHeight="1" x14ac:dyDescent="0.15">
      <c r="A284" s="17" t="s">
        <v>387</v>
      </c>
      <c r="B284" s="3" t="s">
        <v>308</v>
      </c>
      <c r="C284" s="1">
        <v>22</v>
      </c>
      <c r="D284" s="13" t="s">
        <v>304</v>
      </c>
      <c r="E284" s="2">
        <v>46</v>
      </c>
      <c r="F284" s="34">
        <f t="shared" si="111"/>
        <v>69</v>
      </c>
      <c r="G284" s="34">
        <f t="shared" si="112"/>
        <v>80.039999999999992</v>
      </c>
      <c r="H284" s="33">
        <f t="shared" si="113"/>
        <v>3.6381818181818177</v>
      </c>
      <c r="I284" s="33">
        <f>H284*1.1</f>
        <v>4.0019999999999998</v>
      </c>
      <c r="J284" s="35">
        <f t="shared" si="114"/>
        <v>4</v>
      </c>
      <c r="K284" s="33">
        <f t="shared" si="115"/>
        <v>0.36181818181818226</v>
      </c>
      <c r="L284" s="33">
        <f t="shared" si="116"/>
        <v>7.9600000000000097</v>
      </c>
      <c r="M284" s="33" t="s">
        <v>374</v>
      </c>
      <c r="N284" s="33">
        <v>22</v>
      </c>
      <c r="O284" s="33">
        <f t="shared" si="117"/>
        <v>3.6381818181818177</v>
      </c>
      <c r="P284" s="33">
        <f t="shared" si="118"/>
        <v>4</v>
      </c>
      <c r="Q284" s="33">
        <f t="shared" si="119"/>
        <v>0.36181818181818226</v>
      </c>
      <c r="R284" s="33">
        <f t="shared" si="120"/>
        <v>7.9600000000000097</v>
      </c>
      <c r="S284" s="1" t="s">
        <v>374</v>
      </c>
      <c r="T284" s="6">
        <f t="shared" si="121"/>
        <v>4</v>
      </c>
      <c r="U284" s="13"/>
      <c r="AM284" s="13"/>
      <c r="AV284" s="13"/>
      <c r="BF284" s="1" t="s">
        <v>388</v>
      </c>
      <c r="BG284" s="1">
        <v>4</v>
      </c>
      <c r="BH284" s="1">
        <v>2</v>
      </c>
      <c r="BM284" s="6"/>
      <c r="BN284" s="6"/>
      <c r="BO284" s="6"/>
      <c r="BP284" s="8">
        <f t="shared" si="110"/>
        <v>0</v>
      </c>
      <c r="BQ284" s="12"/>
    </row>
    <row r="285" spans="1:69" s="1" customFormat="1" ht="12" customHeight="1" x14ac:dyDescent="0.15">
      <c r="A285" s="3" t="s">
        <v>389</v>
      </c>
      <c r="B285" s="3" t="s">
        <v>308</v>
      </c>
      <c r="C285" s="1">
        <v>12</v>
      </c>
      <c r="D285" s="1" t="s">
        <v>304</v>
      </c>
      <c r="E285" s="2">
        <v>44</v>
      </c>
      <c r="F285" s="34">
        <f t="shared" si="111"/>
        <v>66</v>
      </c>
      <c r="G285" s="34">
        <f t="shared" si="112"/>
        <v>76.559999999999988</v>
      </c>
      <c r="H285" s="33">
        <f t="shared" si="113"/>
        <v>6.379999999999999</v>
      </c>
      <c r="I285" s="33">
        <f>H285*1.1</f>
        <v>7.0179999999999998</v>
      </c>
      <c r="J285" s="35">
        <f t="shared" si="114"/>
        <v>6</v>
      </c>
      <c r="K285" s="33">
        <f t="shared" si="115"/>
        <v>-0.37999999999999901</v>
      </c>
      <c r="L285" s="33">
        <f t="shared" si="116"/>
        <v>-4.5599999999999881</v>
      </c>
      <c r="M285" s="33" t="s">
        <v>374</v>
      </c>
      <c r="N285" s="33">
        <v>12</v>
      </c>
      <c r="O285" s="33">
        <f t="shared" si="117"/>
        <v>6.379999999999999</v>
      </c>
      <c r="P285" s="33">
        <f t="shared" si="118"/>
        <v>6</v>
      </c>
      <c r="Q285" s="33">
        <f t="shared" si="119"/>
        <v>-0.37999999999999901</v>
      </c>
      <c r="R285" s="33">
        <f t="shared" si="120"/>
        <v>-4.5599999999999881</v>
      </c>
      <c r="S285" s="1" t="str">
        <f t="shared" ref="S285:S316" si="122">M285</f>
        <v>1 head</v>
      </c>
      <c r="T285" s="6">
        <f t="shared" si="121"/>
        <v>6</v>
      </c>
      <c r="U285" s="13"/>
      <c r="AV285" s="13"/>
      <c r="AZ285" s="13"/>
      <c r="BA285" s="1">
        <v>6</v>
      </c>
      <c r="BB285" s="1">
        <v>5</v>
      </c>
      <c r="BC285" s="1">
        <v>7</v>
      </c>
      <c r="BD285" s="1">
        <v>0</v>
      </c>
      <c r="BE285" s="1">
        <v>5</v>
      </c>
      <c r="BM285" s="6"/>
      <c r="BN285" s="6"/>
      <c r="BO285" s="6"/>
      <c r="BP285" s="8">
        <f t="shared" si="110"/>
        <v>0</v>
      </c>
      <c r="BQ285" s="12"/>
    </row>
    <row r="286" spans="1:69" s="1" customFormat="1" ht="12" customHeight="1" x14ac:dyDescent="0.15">
      <c r="A286" s="3" t="s">
        <v>390</v>
      </c>
      <c r="B286" s="3" t="s">
        <v>343</v>
      </c>
      <c r="C286" s="1">
        <v>1</v>
      </c>
      <c r="D286" s="1" t="s">
        <v>107</v>
      </c>
      <c r="E286" s="2">
        <v>2</v>
      </c>
      <c r="F286" s="34">
        <f t="shared" si="111"/>
        <v>3</v>
      </c>
      <c r="G286" s="34">
        <f t="shared" si="112"/>
        <v>3.4799999999999995</v>
      </c>
      <c r="H286" s="33">
        <f t="shared" si="113"/>
        <v>3.4799999999999995</v>
      </c>
      <c r="I286" s="33">
        <f>H286*1.1</f>
        <v>3.8279999999999998</v>
      </c>
      <c r="J286" s="35">
        <f t="shared" si="114"/>
        <v>3</v>
      </c>
      <c r="K286" s="33">
        <f t="shared" si="115"/>
        <v>-0.47999999999999954</v>
      </c>
      <c r="L286" s="33">
        <f t="shared" si="116"/>
        <v>-0.47999999999999954</v>
      </c>
      <c r="M286" s="33" t="s">
        <v>149</v>
      </c>
      <c r="N286" s="33">
        <v>1</v>
      </c>
      <c r="O286" s="33">
        <f t="shared" si="117"/>
        <v>3.4799999999999995</v>
      </c>
      <c r="P286" s="33">
        <f t="shared" si="118"/>
        <v>3</v>
      </c>
      <c r="Q286" s="33">
        <f t="shared" si="119"/>
        <v>-0.47999999999999954</v>
      </c>
      <c r="R286" s="33">
        <f t="shared" si="120"/>
        <v>-0.47999999999999954</v>
      </c>
      <c r="S286" s="1" t="str">
        <f t="shared" si="122"/>
        <v>1 lbs</v>
      </c>
      <c r="T286" s="6">
        <f t="shared" si="121"/>
        <v>3</v>
      </c>
      <c r="U286" s="13"/>
      <c r="V286" s="61">
        <v>29</v>
      </c>
      <c r="W286" s="61">
        <v>18</v>
      </c>
      <c r="X286" s="61">
        <v>25</v>
      </c>
      <c r="Y286" s="66">
        <v>20</v>
      </c>
      <c r="Z286" s="61">
        <v>18</v>
      </c>
      <c r="AA286" s="61">
        <v>11</v>
      </c>
      <c r="AB286" s="61">
        <v>12</v>
      </c>
      <c r="AC286" s="61">
        <v>4</v>
      </c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6"/>
      <c r="BE286" s="61"/>
      <c r="BF286" s="61"/>
      <c r="BG286" s="61">
        <v>16</v>
      </c>
      <c r="BH286" s="61">
        <v>23</v>
      </c>
      <c r="BI286" s="61">
        <v>0</v>
      </c>
      <c r="BJ286" s="61">
        <v>12</v>
      </c>
      <c r="BK286" s="61">
        <v>22</v>
      </c>
      <c r="BN286" s="6"/>
      <c r="BO286" s="6"/>
      <c r="BP286" s="8">
        <f t="shared" si="110"/>
        <v>0</v>
      </c>
      <c r="BQ286" s="12"/>
    </row>
    <row r="287" spans="1:69" s="1" customFormat="1" ht="12" customHeight="1" x14ac:dyDescent="0.15">
      <c r="A287" s="3" t="s">
        <v>390</v>
      </c>
      <c r="B287" s="3" t="s">
        <v>308</v>
      </c>
      <c r="C287" s="1">
        <v>25</v>
      </c>
      <c r="D287" s="1" t="s">
        <v>107</v>
      </c>
      <c r="E287" s="2">
        <v>44</v>
      </c>
      <c r="F287" s="34">
        <f t="shared" si="111"/>
        <v>66</v>
      </c>
      <c r="G287" s="34">
        <f t="shared" si="112"/>
        <v>76.559999999999988</v>
      </c>
      <c r="H287" s="33">
        <f t="shared" si="113"/>
        <v>3.0623999999999993</v>
      </c>
      <c r="I287" s="33"/>
      <c r="J287" s="35">
        <f t="shared" si="114"/>
        <v>3</v>
      </c>
      <c r="K287" s="33">
        <f t="shared" si="115"/>
        <v>-6.2399999999999345E-2</v>
      </c>
      <c r="L287" s="33">
        <f t="shared" si="116"/>
        <v>-1.5599999999999836</v>
      </c>
      <c r="M287" s="33" t="s">
        <v>110</v>
      </c>
      <c r="N287" s="33">
        <v>100</v>
      </c>
      <c r="O287" s="33">
        <f t="shared" si="117"/>
        <v>0.76559999999999984</v>
      </c>
      <c r="P287" s="33">
        <f t="shared" si="118"/>
        <v>1</v>
      </c>
      <c r="Q287" s="33">
        <f t="shared" si="119"/>
        <v>0.23440000000000016</v>
      </c>
      <c r="R287" s="33">
        <f t="shared" si="120"/>
        <v>23.440000000000015</v>
      </c>
      <c r="S287" s="1" t="str">
        <f t="shared" si="122"/>
        <v>1/4 lbs</v>
      </c>
      <c r="T287" s="6">
        <f t="shared" si="121"/>
        <v>1</v>
      </c>
      <c r="U287" s="13"/>
      <c r="V287" s="13"/>
      <c r="Y287" s="61"/>
      <c r="Z287" s="61"/>
      <c r="AA287" s="61"/>
      <c r="AC287" s="61">
        <v>18</v>
      </c>
      <c r="AD287" s="61">
        <v>7</v>
      </c>
      <c r="AV287" s="13"/>
      <c r="AX287" s="61"/>
      <c r="BN287" s="6"/>
      <c r="BO287" s="6"/>
      <c r="BP287" s="8">
        <f t="shared" si="110"/>
        <v>0</v>
      </c>
      <c r="BQ287" s="12"/>
    </row>
    <row r="288" spans="1:69" s="1" customFormat="1" ht="12" customHeight="1" x14ac:dyDescent="0.15">
      <c r="A288" s="3" t="s">
        <v>390</v>
      </c>
      <c r="B288" s="3" t="s">
        <v>343</v>
      </c>
      <c r="C288" s="1">
        <v>1</v>
      </c>
      <c r="D288" s="1" t="s">
        <v>134</v>
      </c>
      <c r="E288" s="2">
        <v>3</v>
      </c>
      <c r="F288" s="34">
        <f t="shared" si="111"/>
        <v>4.5</v>
      </c>
      <c r="G288" s="34">
        <f t="shared" si="112"/>
        <v>5.22</v>
      </c>
      <c r="H288" s="33">
        <f t="shared" si="113"/>
        <v>5.22</v>
      </c>
      <c r="I288" s="33">
        <f>H288*1.1</f>
        <v>5.742</v>
      </c>
      <c r="J288" s="35">
        <f t="shared" si="114"/>
        <v>5</v>
      </c>
      <c r="K288" s="33">
        <f t="shared" si="115"/>
        <v>-0.21999999999999975</v>
      </c>
      <c r="L288" s="33">
        <f t="shared" si="116"/>
        <v>-0.21999999999999975</v>
      </c>
      <c r="M288" s="33" t="s">
        <v>134</v>
      </c>
      <c r="N288" s="33">
        <v>1</v>
      </c>
      <c r="O288" s="33">
        <f t="shared" si="117"/>
        <v>5.22</v>
      </c>
      <c r="P288" s="33">
        <f t="shared" si="118"/>
        <v>5</v>
      </c>
      <c r="Q288" s="33">
        <f t="shared" si="119"/>
        <v>-0.21999999999999975</v>
      </c>
      <c r="R288" s="33">
        <f t="shared" si="120"/>
        <v>-0.21999999999999975</v>
      </c>
      <c r="S288" s="1" t="str">
        <f t="shared" si="122"/>
        <v>head</v>
      </c>
      <c r="T288" s="6">
        <f t="shared" si="121"/>
        <v>5</v>
      </c>
      <c r="U288" s="13"/>
      <c r="V288" s="61"/>
      <c r="W288" s="61"/>
      <c r="X288" s="61"/>
      <c r="Y288" s="66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1">
        <v>15</v>
      </c>
      <c r="BD288" s="93">
        <v>10</v>
      </c>
      <c r="BE288" s="93">
        <v>7</v>
      </c>
      <c r="BF288" s="93">
        <v>6</v>
      </c>
      <c r="BG288" s="65">
        <v>2</v>
      </c>
      <c r="BH288" s="61"/>
      <c r="BI288" s="61"/>
      <c r="BJ288" s="61"/>
      <c r="BK288" s="61"/>
      <c r="BN288" s="6"/>
      <c r="BO288" s="6"/>
      <c r="BP288" s="8">
        <f t="shared" si="110"/>
        <v>0</v>
      </c>
      <c r="BQ288" s="12"/>
    </row>
    <row r="289" spans="1:69" s="1" customFormat="1" ht="12" customHeight="1" x14ac:dyDescent="0.15">
      <c r="A289" s="17" t="s">
        <v>151</v>
      </c>
      <c r="B289" s="3" t="s">
        <v>308</v>
      </c>
      <c r="C289" s="1">
        <v>24</v>
      </c>
      <c r="D289" s="13" t="s">
        <v>304</v>
      </c>
      <c r="E289" s="2">
        <v>36</v>
      </c>
      <c r="F289" s="34">
        <f t="shared" si="111"/>
        <v>54</v>
      </c>
      <c r="G289" s="34">
        <f t="shared" si="112"/>
        <v>62.639999999999993</v>
      </c>
      <c r="H289" s="33">
        <f t="shared" si="113"/>
        <v>2.61</v>
      </c>
      <c r="I289" s="33"/>
      <c r="J289" s="35">
        <f t="shared" si="114"/>
        <v>3</v>
      </c>
      <c r="K289" s="33">
        <f t="shared" si="115"/>
        <v>0.39000000000000012</v>
      </c>
      <c r="L289" s="33">
        <f t="shared" si="116"/>
        <v>9.360000000000003</v>
      </c>
      <c r="M289" s="33" t="s">
        <v>106</v>
      </c>
      <c r="N289" s="33">
        <v>24</v>
      </c>
      <c r="O289" s="33">
        <f t="shared" si="117"/>
        <v>2.61</v>
      </c>
      <c r="P289" s="33">
        <f t="shared" si="118"/>
        <v>3</v>
      </c>
      <c r="Q289" s="33">
        <f t="shared" si="119"/>
        <v>0.39000000000000012</v>
      </c>
      <c r="R289" s="33">
        <f t="shared" si="120"/>
        <v>9.360000000000003</v>
      </c>
      <c r="S289" s="1" t="str">
        <f t="shared" si="122"/>
        <v>bunch</v>
      </c>
      <c r="T289" s="6">
        <f t="shared" si="121"/>
        <v>3</v>
      </c>
      <c r="U289" s="13"/>
      <c r="BM289" s="6"/>
      <c r="BN289" s="6"/>
      <c r="BO289" s="6"/>
      <c r="BP289" s="8">
        <f t="shared" si="110"/>
        <v>0</v>
      </c>
      <c r="BQ289" s="12"/>
    </row>
    <row r="290" spans="1:69" s="1" customFormat="1" ht="12" customHeight="1" x14ac:dyDescent="0.15">
      <c r="A290" s="17" t="s">
        <v>151</v>
      </c>
      <c r="B290" s="3" t="s">
        <v>343</v>
      </c>
      <c r="C290" s="1">
        <v>1</v>
      </c>
      <c r="D290" s="13" t="s">
        <v>106</v>
      </c>
      <c r="E290" s="2">
        <v>3.75</v>
      </c>
      <c r="F290" s="34">
        <f t="shared" si="111"/>
        <v>5.625</v>
      </c>
      <c r="G290" s="34">
        <f t="shared" si="112"/>
        <v>6.5249999999999995</v>
      </c>
      <c r="H290" s="33">
        <f t="shared" si="113"/>
        <v>6.5249999999999995</v>
      </c>
      <c r="I290" s="33">
        <f>H290*1.1</f>
        <v>7.1775000000000002</v>
      </c>
      <c r="J290" s="35">
        <f t="shared" si="114"/>
        <v>7</v>
      </c>
      <c r="K290" s="33">
        <f t="shared" si="115"/>
        <v>0.47500000000000053</v>
      </c>
      <c r="L290" s="33">
        <f t="shared" si="116"/>
        <v>0.47500000000000053</v>
      </c>
      <c r="M290" s="33" t="s">
        <v>106</v>
      </c>
      <c r="N290" s="33">
        <v>1.2</v>
      </c>
      <c r="O290" s="33">
        <f t="shared" si="117"/>
        <v>5.4375</v>
      </c>
      <c r="P290" s="33">
        <f t="shared" si="118"/>
        <v>5</v>
      </c>
      <c r="Q290" s="33">
        <f t="shared" si="119"/>
        <v>-0.4375</v>
      </c>
      <c r="R290" s="33">
        <f t="shared" si="120"/>
        <v>-0.52500000000000002</v>
      </c>
      <c r="S290" s="1" t="str">
        <f t="shared" si="122"/>
        <v>bunch</v>
      </c>
      <c r="T290" s="6">
        <f t="shared" si="121"/>
        <v>5</v>
      </c>
      <c r="U290" s="13"/>
      <c r="AM290" s="13"/>
      <c r="AV290" s="13"/>
      <c r="BC290" s="1">
        <v>17</v>
      </c>
      <c r="BD290" s="1">
        <v>15</v>
      </c>
      <c r="BE290" s="1">
        <v>8</v>
      </c>
      <c r="BM290" s="6"/>
      <c r="BN290" s="6"/>
      <c r="BO290" s="6"/>
      <c r="BP290" s="8">
        <f t="shared" si="110"/>
        <v>0</v>
      </c>
      <c r="BQ290" s="12"/>
    </row>
    <row r="291" spans="1:69" s="1" customFormat="1" ht="12" customHeight="1" x14ac:dyDescent="0.15">
      <c r="A291" s="17" t="s">
        <v>391</v>
      </c>
      <c r="B291" s="3" t="s">
        <v>392</v>
      </c>
      <c r="C291" s="1">
        <v>14</v>
      </c>
      <c r="D291" s="13" t="s">
        <v>393</v>
      </c>
      <c r="E291" s="2">
        <v>5</v>
      </c>
      <c r="F291" s="34">
        <f t="shared" si="111"/>
        <v>7.5</v>
      </c>
      <c r="G291" s="34">
        <f t="shared" si="112"/>
        <v>8.6999999999999993</v>
      </c>
      <c r="H291" s="33">
        <f t="shared" si="113"/>
        <v>0.62142857142857133</v>
      </c>
      <c r="I291" s="33">
        <f>H291*1.1</f>
        <v>0.6835714285714285</v>
      </c>
      <c r="J291" s="35">
        <f t="shared" si="114"/>
        <v>1</v>
      </c>
      <c r="K291" s="33">
        <f t="shared" si="115"/>
        <v>0.37857142857142867</v>
      </c>
      <c r="L291" s="33">
        <f t="shared" si="116"/>
        <v>5.3000000000000016</v>
      </c>
      <c r="M291" s="33" t="s">
        <v>394</v>
      </c>
      <c r="N291" s="33">
        <v>7</v>
      </c>
      <c r="O291" s="33">
        <f t="shared" si="117"/>
        <v>1.2428571428571427</v>
      </c>
      <c r="P291" s="33">
        <f t="shared" si="118"/>
        <v>1</v>
      </c>
      <c r="Q291" s="33">
        <f t="shared" si="119"/>
        <v>-0.24285714285714266</v>
      </c>
      <c r="R291" s="33">
        <f t="shared" si="120"/>
        <v>-1.6999999999999986</v>
      </c>
      <c r="S291" s="1" t="str">
        <f t="shared" si="122"/>
        <v>2 cobs</v>
      </c>
      <c r="T291" s="6">
        <f t="shared" si="121"/>
        <v>1</v>
      </c>
      <c r="U291" s="13"/>
      <c r="AN291" s="13"/>
      <c r="AO291" s="13"/>
      <c r="AS291" s="13" t="s">
        <v>395</v>
      </c>
      <c r="AT291" s="13" t="s">
        <v>396</v>
      </c>
      <c r="AU291" s="16" t="s">
        <v>397</v>
      </c>
      <c r="AV291" s="13" t="s">
        <v>398</v>
      </c>
      <c r="AW291" s="13" t="s">
        <v>399</v>
      </c>
      <c r="AX291" s="13" t="s">
        <v>400</v>
      </c>
      <c r="BM291" s="6"/>
      <c r="BN291" s="6"/>
      <c r="BO291" s="6"/>
      <c r="BP291" s="8">
        <f t="shared" si="110"/>
        <v>0</v>
      </c>
      <c r="BQ291" s="12"/>
    </row>
    <row r="292" spans="1:69" s="1" customFormat="1" ht="12" customHeight="1" x14ac:dyDescent="0.15">
      <c r="A292" s="17" t="s">
        <v>401</v>
      </c>
      <c r="B292" s="17" t="s">
        <v>323</v>
      </c>
      <c r="C292" s="1">
        <v>18</v>
      </c>
      <c r="D292" s="13" t="s">
        <v>402</v>
      </c>
      <c r="E292" s="2">
        <v>38</v>
      </c>
      <c r="F292" s="34">
        <f t="shared" si="111"/>
        <v>57</v>
      </c>
      <c r="G292" s="34">
        <f t="shared" si="112"/>
        <v>66.11999999999999</v>
      </c>
      <c r="H292" s="33">
        <f t="shared" si="113"/>
        <v>3.6733333333333329</v>
      </c>
      <c r="I292" s="33"/>
      <c r="J292" s="35">
        <f t="shared" si="114"/>
        <v>4</v>
      </c>
      <c r="K292" s="33">
        <f t="shared" si="115"/>
        <v>0.3266666666666671</v>
      </c>
      <c r="L292" s="33">
        <f t="shared" si="116"/>
        <v>5.8800000000000079</v>
      </c>
      <c r="M292" s="33" t="s">
        <v>147</v>
      </c>
      <c r="N292" s="33">
        <v>18</v>
      </c>
      <c r="O292" s="33">
        <f t="shared" si="117"/>
        <v>3.6733333333333329</v>
      </c>
      <c r="P292" s="33">
        <f t="shared" si="118"/>
        <v>4</v>
      </c>
      <c r="Q292" s="33">
        <f t="shared" si="119"/>
        <v>0.3266666666666671</v>
      </c>
      <c r="R292" s="33">
        <f t="shared" si="120"/>
        <v>5.8800000000000079</v>
      </c>
      <c r="S292" s="33" t="str">
        <f t="shared" si="122"/>
        <v>bag</v>
      </c>
      <c r="T292" s="6">
        <f t="shared" si="121"/>
        <v>4</v>
      </c>
      <c r="U292" s="13"/>
      <c r="V292" s="13"/>
      <c r="BK292" s="1">
        <v>10</v>
      </c>
      <c r="BM292" s="35"/>
      <c r="BN292" s="35"/>
      <c r="BO292" s="35"/>
      <c r="BP292" s="8">
        <f t="shared" si="110"/>
        <v>0</v>
      </c>
      <c r="BQ292" s="12"/>
    </row>
    <row r="293" spans="1:69" s="1" customFormat="1" ht="12" customHeight="1" x14ac:dyDescent="0.15">
      <c r="A293" s="17" t="s">
        <v>401</v>
      </c>
      <c r="B293" s="3" t="s">
        <v>323</v>
      </c>
      <c r="C293" s="1">
        <v>22</v>
      </c>
      <c r="D293" s="13" t="s">
        <v>107</v>
      </c>
      <c r="E293" s="2">
        <v>80</v>
      </c>
      <c r="F293" s="34">
        <f t="shared" si="111"/>
        <v>120</v>
      </c>
      <c r="G293" s="34">
        <f t="shared" si="112"/>
        <v>139.19999999999999</v>
      </c>
      <c r="H293" s="33">
        <f t="shared" si="113"/>
        <v>6.3272727272727272</v>
      </c>
      <c r="I293" s="33">
        <f>H293*1.1</f>
        <v>6.9600000000000009</v>
      </c>
      <c r="J293" s="35">
        <f t="shared" si="114"/>
        <v>6</v>
      </c>
      <c r="K293" s="33">
        <f t="shared" si="115"/>
        <v>-0.32727272727272716</v>
      </c>
      <c r="L293" s="33">
        <f t="shared" si="116"/>
        <v>-7.1999999999999975</v>
      </c>
      <c r="M293" s="33" t="s">
        <v>112</v>
      </c>
      <c r="N293" s="33">
        <v>44</v>
      </c>
      <c r="O293" s="33">
        <f t="shared" si="117"/>
        <v>3.1636363636363636</v>
      </c>
      <c r="P293" s="33">
        <f t="shared" si="118"/>
        <v>3</v>
      </c>
      <c r="Q293" s="33">
        <f t="shared" si="119"/>
        <v>-0.16363636363636358</v>
      </c>
      <c r="R293" s="33">
        <f t="shared" si="120"/>
        <v>-7.1999999999999975</v>
      </c>
      <c r="S293" s="1" t="str">
        <f t="shared" si="122"/>
        <v>1/2 lbs</v>
      </c>
      <c r="T293" s="6">
        <f t="shared" si="121"/>
        <v>3</v>
      </c>
      <c r="U293" s="13"/>
      <c r="AX293" s="13"/>
      <c r="AZ293" s="61">
        <v>7</v>
      </c>
      <c r="BA293" s="61">
        <v>8</v>
      </c>
      <c r="BB293" s="61">
        <v>5</v>
      </c>
      <c r="BM293" s="6"/>
      <c r="BN293" s="6"/>
      <c r="BO293" s="6"/>
      <c r="BP293" s="8">
        <f t="shared" si="110"/>
        <v>0</v>
      </c>
      <c r="BQ293" s="12"/>
    </row>
    <row r="294" spans="1:69" s="1" customFormat="1" ht="12" customHeight="1" x14ac:dyDescent="0.15">
      <c r="A294" s="17" t="s">
        <v>403</v>
      </c>
      <c r="B294" s="17" t="s">
        <v>404</v>
      </c>
      <c r="C294" s="1">
        <v>12</v>
      </c>
      <c r="D294" s="13" t="s">
        <v>405</v>
      </c>
      <c r="E294" s="2">
        <v>44</v>
      </c>
      <c r="F294" s="34">
        <f t="shared" si="111"/>
        <v>66</v>
      </c>
      <c r="G294" s="34">
        <f t="shared" si="112"/>
        <v>76.559999999999988</v>
      </c>
      <c r="H294" s="33">
        <f t="shared" si="113"/>
        <v>6.379999999999999</v>
      </c>
      <c r="I294" s="33"/>
      <c r="J294" s="35">
        <f t="shared" si="114"/>
        <v>6</v>
      </c>
      <c r="K294" s="33">
        <f t="shared" si="115"/>
        <v>-0.37999999999999901</v>
      </c>
      <c r="L294" s="33">
        <f t="shared" si="116"/>
        <v>-4.5599999999999881</v>
      </c>
      <c r="M294" s="33" t="s">
        <v>147</v>
      </c>
      <c r="N294" s="33">
        <v>12</v>
      </c>
      <c r="O294" s="33">
        <f t="shared" si="117"/>
        <v>6.379999999999999</v>
      </c>
      <c r="P294" s="33">
        <f t="shared" si="118"/>
        <v>6</v>
      </c>
      <c r="Q294" s="33">
        <f t="shared" si="119"/>
        <v>-0.37999999999999901</v>
      </c>
      <c r="R294" s="33">
        <f t="shared" si="120"/>
        <v>-4.5599999999999881</v>
      </c>
      <c r="S294" s="33" t="str">
        <f t="shared" si="122"/>
        <v>bag</v>
      </c>
      <c r="T294" s="6">
        <f t="shared" si="121"/>
        <v>6</v>
      </c>
      <c r="U294" s="13"/>
      <c r="V294" s="13"/>
      <c r="BM294" s="35"/>
      <c r="BN294" s="35"/>
      <c r="BO294" s="35"/>
      <c r="BP294" s="8">
        <f t="shared" si="110"/>
        <v>0</v>
      </c>
      <c r="BQ294" s="12"/>
    </row>
    <row r="295" spans="1:69" s="1" customFormat="1" ht="12" customHeight="1" x14ac:dyDescent="0.15">
      <c r="A295" s="17" t="s">
        <v>164</v>
      </c>
      <c r="B295" s="17" t="s">
        <v>308</v>
      </c>
      <c r="C295" s="1">
        <v>12</v>
      </c>
      <c r="D295" s="13" t="s">
        <v>304</v>
      </c>
      <c r="E295" s="2">
        <v>36</v>
      </c>
      <c r="F295" s="34">
        <f t="shared" si="111"/>
        <v>54</v>
      </c>
      <c r="G295" s="34">
        <f t="shared" si="112"/>
        <v>62.639999999999993</v>
      </c>
      <c r="H295" s="33">
        <f t="shared" si="113"/>
        <v>5.22</v>
      </c>
      <c r="I295" s="33">
        <f>H295*1.1</f>
        <v>5.742</v>
      </c>
      <c r="J295" s="35">
        <f t="shared" si="114"/>
        <v>5</v>
      </c>
      <c r="K295" s="33">
        <f t="shared" si="115"/>
        <v>-0.21999999999999975</v>
      </c>
      <c r="L295" s="33">
        <f t="shared" si="116"/>
        <v>-2.639999999999997</v>
      </c>
      <c r="M295" s="33" t="s">
        <v>176</v>
      </c>
      <c r="N295" s="33">
        <v>12</v>
      </c>
      <c r="O295" s="33">
        <f t="shared" si="117"/>
        <v>5.22</v>
      </c>
      <c r="P295" s="33">
        <f t="shared" si="118"/>
        <v>5</v>
      </c>
      <c r="Q295" s="33">
        <f t="shared" si="119"/>
        <v>-0.21999999999999975</v>
      </c>
      <c r="R295" s="33">
        <f t="shared" si="120"/>
        <v>-2.639999999999997</v>
      </c>
      <c r="S295" s="33" t="str">
        <f t="shared" si="122"/>
        <v>fruit</v>
      </c>
      <c r="T295" s="6">
        <f t="shared" si="121"/>
        <v>5</v>
      </c>
      <c r="U295" s="13"/>
      <c r="V295" s="13"/>
      <c r="AB295" s="1" t="s">
        <v>406</v>
      </c>
      <c r="AC295" s="1" t="s">
        <v>407</v>
      </c>
      <c r="AD295" s="13" t="s">
        <v>408</v>
      </c>
      <c r="AE295" s="1" t="s">
        <v>409</v>
      </c>
      <c r="AF295" s="1" t="s">
        <v>410</v>
      </c>
      <c r="AG295" s="13" t="s">
        <v>410</v>
      </c>
      <c r="AI295" s="1" t="s">
        <v>406</v>
      </c>
      <c r="AJ295" s="1" t="s">
        <v>344</v>
      </c>
      <c r="AK295" s="13" t="s">
        <v>411</v>
      </c>
      <c r="AL295" s="13" t="s">
        <v>344</v>
      </c>
      <c r="BH295" s="1" t="s">
        <v>362</v>
      </c>
      <c r="BI295" s="1" t="s">
        <v>361</v>
      </c>
      <c r="BJ295" s="13" t="s">
        <v>412</v>
      </c>
      <c r="BM295" s="35"/>
      <c r="BN295" s="35"/>
      <c r="BO295" s="35"/>
      <c r="BP295" s="8">
        <f t="shared" si="110"/>
        <v>0</v>
      </c>
      <c r="BQ295" s="12"/>
    </row>
    <row r="296" spans="1:69" s="1" customFormat="1" ht="12" customHeight="1" x14ac:dyDescent="0.15">
      <c r="A296" s="17" t="s">
        <v>165</v>
      </c>
      <c r="B296" s="3" t="s">
        <v>308</v>
      </c>
      <c r="C296" s="1">
        <v>20</v>
      </c>
      <c r="D296" s="13" t="s">
        <v>107</v>
      </c>
      <c r="E296" s="2">
        <v>36</v>
      </c>
      <c r="F296" s="34">
        <f t="shared" si="111"/>
        <v>54</v>
      </c>
      <c r="G296" s="34">
        <f t="shared" si="112"/>
        <v>62.639999999999993</v>
      </c>
      <c r="H296" s="33">
        <f t="shared" si="113"/>
        <v>3.1319999999999997</v>
      </c>
      <c r="I296" s="33">
        <f>H296*1.1</f>
        <v>3.4451999999999998</v>
      </c>
      <c r="J296" s="35">
        <f t="shared" si="114"/>
        <v>3</v>
      </c>
      <c r="K296" s="33">
        <f t="shared" si="115"/>
        <v>-0.13199999999999967</v>
      </c>
      <c r="L296" s="33">
        <f t="shared" si="116"/>
        <v>-2.6399999999999935</v>
      </c>
      <c r="M296" s="33" t="s">
        <v>112</v>
      </c>
      <c r="N296" s="33">
        <v>40</v>
      </c>
      <c r="O296" s="33">
        <f t="shared" si="117"/>
        <v>1.5659999999999998</v>
      </c>
      <c r="P296" s="33">
        <f t="shared" si="118"/>
        <v>2</v>
      </c>
      <c r="Q296" s="33">
        <f t="shared" si="119"/>
        <v>0.43400000000000016</v>
      </c>
      <c r="R296" s="33">
        <f t="shared" si="120"/>
        <v>17.360000000000007</v>
      </c>
      <c r="S296" s="1" t="str">
        <f t="shared" si="122"/>
        <v>1/2 lbs</v>
      </c>
      <c r="T296" s="6">
        <f t="shared" si="121"/>
        <v>2</v>
      </c>
      <c r="U296" s="13"/>
      <c r="AM296" s="61">
        <v>31</v>
      </c>
      <c r="AN296" s="61">
        <v>9</v>
      </c>
      <c r="BM296" s="6"/>
      <c r="BN296" s="6"/>
      <c r="BO296" s="6"/>
      <c r="BP296" s="8">
        <f t="shared" si="110"/>
        <v>0</v>
      </c>
      <c r="BQ296" s="12"/>
    </row>
    <row r="297" spans="1:69" s="1" customFormat="1" ht="12" customHeight="1" x14ac:dyDescent="0.15">
      <c r="A297" s="17" t="s">
        <v>413</v>
      </c>
      <c r="B297" s="3" t="s">
        <v>308</v>
      </c>
      <c r="C297" s="1">
        <v>12</v>
      </c>
      <c r="D297" s="13" t="s">
        <v>414</v>
      </c>
      <c r="E297" s="2">
        <v>30</v>
      </c>
      <c r="F297" s="34">
        <f t="shared" si="111"/>
        <v>45</v>
      </c>
      <c r="G297" s="34">
        <f t="shared" si="112"/>
        <v>52.199999999999996</v>
      </c>
      <c r="H297" s="33">
        <f t="shared" si="113"/>
        <v>4.3499999999999996</v>
      </c>
      <c r="I297" s="33"/>
      <c r="J297" s="35">
        <f t="shared" si="114"/>
        <v>4</v>
      </c>
      <c r="K297" s="33">
        <f t="shared" si="115"/>
        <v>-0.34999999999999964</v>
      </c>
      <c r="L297" s="33">
        <f t="shared" si="116"/>
        <v>-4.1999999999999957</v>
      </c>
      <c r="M297" s="33" t="s">
        <v>414</v>
      </c>
      <c r="N297" s="33">
        <v>12</v>
      </c>
      <c r="O297" s="33">
        <f t="shared" si="117"/>
        <v>4.3499999999999996</v>
      </c>
      <c r="P297" s="33">
        <f t="shared" si="118"/>
        <v>4</v>
      </c>
      <c r="Q297" s="33">
        <f t="shared" si="119"/>
        <v>-0.34999999999999964</v>
      </c>
      <c r="R297" s="33">
        <f t="shared" si="120"/>
        <v>-4.1999999999999957</v>
      </c>
      <c r="S297" s="1" t="str">
        <f t="shared" si="122"/>
        <v>1/2 pints</v>
      </c>
      <c r="T297" s="6">
        <f t="shared" si="121"/>
        <v>4</v>
      </c>
      <c r="U297" s="13"/>
      <c r="BM297" s="6"/>
      <c r="BN297" s="6"/>
      <c r="BO297" s="6"/>
      <c r="BP297" s="8">
        <f t="shared" si="110"/>
        <v>0</v>
      </c>
      <c r="BQ297" s="12"/>
    </row>
    <row r="298" spans="1:69" s="1" customFormat="1" ht="12" customHeight="1" x14ac:dyDescent="0.15">
      <c r="A298" s="17" t="s">
        <v>168</v>
      </c>
      <c r="B298" s="17" t="s">
        <v>308</v>
      </c>
      <c r="C298" s="1">
        <v>24</v>
      </c>
      <c r="D298" s="13" t="s">
        <v>304</v>
      </c>
      <c r="E298" s="2">
        <v>38</v>
      </c>
      <c r="F298" s="34">
        <f t="shared" si="111"/>
        <v>57</v>
      </c>
      <c r="G298" s="34">
        <f t="shared" si="112"/>
        <v>66.11999999999999</v>
      </c>
      <c r="H298" s="33">
        <f t="shared" si="113"/>
        <v>2.7549999999999994</v>
      </c>
      <c r="I298" s="33"/>
      <c r="J298" s="35">
        <f t="shared" si="114"/>
        <v>3</v>
      </c>
      <c r="K298" s="33">
        <f t="shared" si="115"/>
        <v>0.24500000000000055</v>
      </c>
      <c r="L298" s="33">
        <f t="shared" si="116"/>
        <v>5.8800000000000132</v>
      </c>
      <c r="M298" s="33" t="s">
        <v>106</v>
      </c>
      <c r="N298" s="33">
        <v>24</v>
      </c>
      <c r="O298" s="33">
        <f t="shared" si="117"/>
        <v>2.7549999999999994</v>
      </c>
      <c r="P298" s="33">
        <f t="shared" si="118"/>
        <v>3</v>
      </c>
      <c r="Q298" s="33">
        <f t="shared" si="119"/>
        <v>0.24500000000000055</v>
      </c>
      <c r="R298" s="33">
        <f t="shared" si="120"/>
        <v>5.8800000000000132</v>
      </c>
      <c r="S298" s="1" t="str">
        <f t="shared" si="122"/>
        <v>bunch</v>
      </c>
      <c r="T298" s="6">
        <f t="shared" si="121"/>
        <v>3</v>
      </c>
      <c r="U298" s="12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5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M298" s="6"/>
      <c r="BN298" s="6"/>
      <c r="BO298" s="6"/>
      <c r="BP298" s="8">
        <f t="shared" si="110"/>
        <v>0</v>
      </c>
    </row>
    <row r="299" spans="1:69" s="1" customFormat="1" ht="12" customHeight="1" x14ac:dyDescent="0.15">
      <c r="A299" s="17" t="s">
        <v>169</v>
      </c>
      <c r="B299" s="3" t="s">
        <v>308</v>
      </c>
      <c r="C299" s="1">
        <v>11</v>
      </c>
      <c r="D299" s="13" t="s">
        <v>107</v>
      </c>
      <c r="E299" s="2">
        <v>26</v>
      </c>
      <c r="F299" s="34">
        <f t="shared" si="111"/>
        <v>39</v>
      </c>
      <c r="G299" s="34">
        <f t="shared" si="112"/>
        <v>45.239999999999995</v>
      </c>
      <c r="H299" s="33">
        <f t="shared" si="113"/>
        <v>4.1127272727272723</v>
      </c>
      <c r="I299" s="33">
        <f>H299*1.1</f>
        <v>4.524</v>
      </c>
      <c r="J299" s="35">
        <f t="shared" si="114"/>
        <v>4</v>
      </c>
      <c r="K299" s="33">
        <f t="shared" si="115"/>
        <v>-0.11272727272727234</v>
      </c>
      <c r="L299" s="33">
        <f t="shared" si="116"/>
        <v>-1.2399999999999958</v>
      </c>
      <c r="M299" s="33" t="s">
        <v>110</v>
      </c>
      <c r="N299" s="33">
        <v>44</v>
      </c>
      <c r="O299" s="33">
        <f t="shared" si="117"/>
        <v>1.0281818181818181</v>
      </c>
      <c r="P299" s="33">
        <f t="shared" si="118"/>
        <v>1</v>
      </c>
      <c r="Q299" s="33">
        <f t="shared" si="119"/>
        <v>-2.8181818181818086E-2</v>
      </c>
      <c r="R299" s="33">
        <f t="shared" si="120"/>
        <v>-1.2399999999999958</v>
      </c>
      <c r="S299" s="1" t="str">
        <f t="shared" si="122"/>
        <v>1/4 lbs</v>
      </c>
      <c r="T299" s="6">
        <f t="shared" si="121"/>
        <v>1</v>
      </c>
      <c r="U299" s="13"/>
      <c r="AN299" s="13"/>
      <c r="AT299" s="61">
        <v>2</v>
      </c>
      <c r="AU299" s="61">
        <v>6</v>
      </c>
      <c r="BM299" s="6"/>
      <c r="BN299" s="6"/>
      <c r="BO299" s="6"/>
      <c r="BP299" s="8">
        <f t="shared" si="110"/>
        <v>0</v>
      </c>
      <c r="BQ299" s="12"/>
    </row>
    <row r="300" spans="1:69" s="1" customFormat="1" ht="12" customHeight="1" x14ac:dyDescent="0.15">
      <c r="A300" s="17" t="s">
        <v>415</v>
      </c>
      <c r="B300" s="3" t="s">
        <v>365</v>
      </c>
      <c r="C300" s="1">
        <v>1</v>
      </c>
      <c r="D300" s="13" t="s">
        <v>107</v>
      </c>
      <c r="E300" s="2">
        <v>2.5</v>
      </c>
      <c r="F300" s="34">
        <f t="shared" si="111"/>
        <v>3.75</v>
      </c>
      <c r="G300" s="34">
        <f t="shared" si="112"/>
        <v>4.3499999999999996</v>
      </c>
      <c r="H300" s="33">
        <f t="shared" si="113"/>
        <v>4.3499999999999996</v>
      </c>
      <c r="I300" s="33"/>
      <c r="J300" s="35">
        <f t="shared" si="114"/>
        <v>4</v>
      </c>
      <c r="K300" s="33">
        <f t="shared" si="115"/>
        <v>-0.34999999999999964</v>
      </c>
      <c r="L300" s="33">
        <f t="shared" si="116"/>
        <v>-0.34999999999999964</v>
      </c>
      <c r="M300" s="33" t="s">
        <v>112</v>
      </c>
      <c r="N300" s="33">
        <v>2</v>
      </c>
      <c r="O300" s="33">
        <f t="shared" si="117"/>
        <v>2.1749999999999998</v>
      </c>
      <c r="P300" s="33">
        <f t="shared" si="118"/>
        <v>2</v>
      </c>
      <c r="Q300" s="33">
        <f t="shared" si="119"/>
        <v>-0.17499999999999982</v>
      </c>
      <c r="R300" s="33">
        <f t="shared" si="120"/>
        <v>-0.34999999999999964</v>
      </c>
      <c r="S300" s="1" t="str">
        <f t="shared" si="122"/>
        <v>1/2 lbs</v>
      </c>
      <c r="T300" s="6">
        <f t="shared" si="121"/>
        <v>2</v>
      </c>
      <c r="BM300" s="6"/>
      <c r="BN300" s="6"/>
      <c r="BO300" s="6"/>
      <c r="BP300" s="8">
        <f t="shared" si="110"/>
        <v>0</v>
      </c>
      <c r="BQ300" s="12"/>
    </row>
    <row r="301" spans="1:69" s="1" customFormat="1" ht="12" customHeight="1" x14ac:dyDescent="0.15">
      <c r="A301" s="17" t="s">
        <v>170</v>
      </c>
      <c r="B301" s="3" t="s">
        <v>308</v>
      </c>
      <c r="C301" s="1">
        <v>12</v>
      </c>
      <c r="D301" s="13" t="s">
        <v>304</v>
      </c>
      <c r="E301" s="2">
        <v>34</v>
      </c>
      <c r="F301" s="34">
        <f t="shared" si="111"/>
        <v>51</v>
      </c>
      <c r="G301" s="34">
        <f t="shared" si="112"/>
        <v>59.16</v>
      </c>
      <c r="H301" s="33">
        <f t="shared" si="113"/>
        <v>4.93</v>
      </c>
      <c r="I301" s="33">
        <f>H301*1.1</f>
        <v>5.423</v>
      </c>
      <c r="J301" s="35">
        <f t="shared" si="114"/>
        <v>5</v>
      </c>
      <c r="K301" s="33">
        <f t="shared" si="115"/>
        <v>7.0000000000000284E-2</v>
      </c>
      <c r="L301" s="33">
        <f t="shared" si="116"/>
        <v>0.84000000000000341</v>
      </c>
      <c r="M301" s="33" t="s">
        <v>134</v>
      </c>
      <c r="N301" s="33">
        <v>12</v>
      </c>
      <c r="O301" s="33">
        <f t="shared" si="117"/>
        <v>4.93</v>
      </c>
      <c r="P301" s="33">
        <f t="shared" si="118"/>
        <v>5</v>
      </c>
      <c r="Q301" s="33">
        <f t="shared" si="119"/>
        <v>7.0000000000000284E-2</v>
      </c>
      <c r="R301" s="33">
        <f t="shared" si="120"/>
        <v>0.84000000000000341</v>
      </c>
      <c r="S301" s="33" t="str">
        <f t="shared" si="122"/>
        <v>head</v>
      </c>
      <c r="T301" s="6">
        <f t="shared" si="121"/>
        <v>5</v>
      </c>
      <c r="AZ301" s="1">
        <v>4</v>
      </c>
      <c r="BA301" s="1">
        <v>5</v>
      </c>
      <c r="BB301" s="1">
        <v>1</v>
      </c>
      <c r="BM301" s="35"/>
      <c r="BN301" s="35"/>
      <c r="BO301" s="35"/>
      <c r="BP301" s="8">
        <f t="shared" si="110"/>
        <v>0</v>
      </c>
      <c r="BQ301" s="12"/>
    </row>
    <row r="302" spans="1:69" s="1" customFormat="1" ht="12" customHeight="1" x14ac:dyDescent="0.15">
      <c r="A302" s="3" t="s">
        <v>416</v>
      </c>
      <c r="B302" s="3" t="s">
        <v>308</v>
      </c>
      <c r="C302" s="1">
        <v>10</v>
      </c>
      <c r="D302" s="1" t="s">
        <v>107</v>
      </c>
      <c r="E302" s="2">
        <v>62</v>
      </c>
      <c r="F302" s="34">
        <f t="shared" si="111"/>
        <v>93</v>
      </c>
      <c r="G302" s="34">
        <f t="shared" si="112"/>
        <v>107.88</v>
      </c>
      <c r="H302" s="33">
        <f t="shared" si="113"/>
        <v>10.788</v>
      </c>
      <c r="I302" s="33">
        <f>H302*1.1</f>
        <v>11.866800000000001</v>
      </c>
      <c r="J302" s="35">
        <f t="shared" si="114"/>
        <v>11</v>
      </c>
      <c r="K302" s="33">
        <f t="shared" si="115"/>
        <v>0.21199999999999974</v>
      </c>
      <c r="L302" s="33">
        <f t="shared" si="116"/>
        <v>2.1199999999999974</v>
      </c>
      <c r="M302" s="33" t="s">
        <v>110</v>
      </c>
      <c r="N302" s="33">
        <v>40</v>
      </c>
      <c r="O302" s="33">
        <f t="shared" si="117"/>
        <v>2.6970000000000001</v>
      </c>
      <c r="P302" s="33">
        <f t="shared" si="118"/>
        <v>3</v>
      </c>
      <c r="Q302" s="33">
        <f t="shared" si="119"/>
        <v>0.30299999999999994</v>
      </c>
      <c r="R302" s="33">
        <f t="shared" si="120"/>
        <v>12.119999999999997</v>
      </c>
      <c r="S302" s="1" t="str">
        <f t="shared" si="122"/>
        <v>1/4 lbs</v>
      </c>
      <c r="T302" s="6">
        <f t="shared" si="121"/>
        <v>3</v>
      </c>
      <c r="U302" s="13"/>
      <c r="AE302" s="61"/>
      <c r="AF302" s="63"/>
      <c r="AG302" s="63"/>
      <c r="AH302" s="63">
        <v>6</v>
      </c>
      <c r="AI302" s="63">
        <v>4</v>
      </c>
      <c r="AJ302" s="63">
        <v>4</v>
      </c>
      <c r="AK302" s="61">
        <v>0</v>
      </c>
      <c r="AL302" s="61">
        <v>2</v>
      </c>
      <c r="BM302" s="6"/>
      <c r="BN302" s="6"/>
      <c r="BO302" s="6"/>
      <c r="BP302" s="8">
        <f t="shared" si="110"/>
        <v>0</v>
      </c>
      <c r="BQ302" s="12"/>
    </row>
    <row r="303" spans="1:69" s="1" customFormat="1" ht="12" customHeight="1" x14ac:dyDescent="0.15">
      <c r="A303" s="17" t="s">
        <v>172</v>
      </c>
      <c r="B303" s="3" t="s">
        <v>308</v>
      </c>
      <c r="C303" s="1">
        <v>10</v>
      </c>
      <c r="D303" s="13" t="s">
        <v>107</v>
      </c>
      <c r="E303" s="2">
        <v>76</v>
      </c>
      <c r="F303" s="34">
        <f t="shared" si="111"/>
        <v>114</v>
      </c>
      <c r="G303" s="34">
        <f t="shared" si="112"/>
        <v>132.23999999999998</v>
      </c>
      <c r="H303" s="33">
        <f t="shared" si="113"/>
        <v>13.223999999999998</v>
      </c>
      <c r="I303" s="33">
        <f>H303*1.1</f>
        <v>14.5464</v>
      </c>
      <c r="J303" s="35">
        <f t="shared" si="114"/>
        <v>13</v>
      </c>
      <c r="K303" s="33">
        <f t="shared" si="115"/>
        <v>-0.22399999999999842</v>
      </c>
      <c r="L303" s="33">
        <f t="shared" si="116"/>
        <v>-2.2399999999999842</v>
      </c>
      <c r="M303" s="33" t="s">
        <v>110</v>
      </c>
      <c r="N303" s="33">
        <v>40</v>
      </c>
      <c r="O303" s="33">
        <f t="shared" si="117"/>
        <v>3.3059999999999996</v>
      </c>
      <c r="P303" s="33">
        <f t="shared" si="118"/>
        <v>3</v>
      </c>
      <c r="Q303" s="33">
        <f t="shared" si="119"/>
        <v>-0.30599999999999961</v>
      </c>
      <c r="R303" s="33">
        <f t="shared" si="120"/>
        <v>-12.239999999999984</v>
      </c>
      <c r="S303" s="1" t="str">
        <f t="shared" si="122"/>
        <v>1/4 lbs</v>
      </c>
      <c r="T303" s="6">
        <f t="shared" si="121"/>
        <v>3</v>
      </c>
      <c r="U303" s="13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>
        <v>1</v>
      </c>
      <c r="AO303" s="61">
        <v>10</v>
      </c>
      <c r="AP303" s="61">
        <v>7</v>
      </c>
      <c r="AQ303" s="61">
        <v>6</v>
      </c>
      <c r="AR303" s="61">
        <v>5</v>
      </c>
      <c r="AS303" s="61">
        <v>9</v>
      </c>
      <c r="AT303" s="61">
        <v>9</v>
      </c>
      <c r="AU303" s="61">
        <v>4</v>
      </c>
      <c r="AV303" s="61">
        <v>7</v>
      </c>
      <c r="AW303" s="61">
        <v>12</v>
      </c>
      <c r="AX303" s="61">
        <v>5</v>
      </c>
      <c r="AY303" s="61">
        <v>7</v>
      </c>
      <c r="AZ303" s="63">
        <v>7.5</v>
      </c>
      <c r="BA303" s="61">
        <v>10</v>
      </c>
      <c r="BB303" s="61">
        <v>5</v>
      </c>
      <c r="BC303" s="61">
        <v>6</v>
      </c>
      <c r="BD303" s="61">
        <v>3</v>
      </c>
      <c r="BE303" s="63">
        <v>8.5</v>
      </c>
      <c r="BF303" s="61"/>
      <c r="BG303" s="61"/>
      <c r="BH303" s="61"/>
      <c r="BI303" s="61"/>
      <c r="BJ303" s="61"/>
      <c r="BK303" s="61"/>
      <c r="BM303" s="6"/>
      <c r="BN303" s="6"/>
      <c r="BO303" s="6"/>
      <c r="BP303" s="8">
        <f t="shared" si="110"/>
        <v>0</v>
      </c>
      <c r="BQ303" s="12"/>
    </row>
    <row r="304" spans="1:69" s="1" customFormat="1" ht="12" customHeight="1" x14ac:dyDescent="0.15">
      <c r="A304" s="3" t="s">
        <v>172</v>
      </c>
      <c r="B304" s="3" t="s">
        <v>365</v>
      </c>
      <c r="C304" s="1">
        <v>1</v>
      </c>
      <c r="D304" s="1" t="s">
        <v>107</v>
      </c>
      <c r="E304" s="2">
        <v>12</v>
      </c>
      <c r="F304" s="34">
        <f t="shared" si="111"/>
        <v>18</v>
      </c>
      <c r="G304" s="34">
        <f t="shared" si="112"/>
        <v>20.88</v>
      </c>
      <c r="H304" s="33">
        <f t="shared" si="113"/>
        <v>20.88</v>
      </c>
      <c r="I304" s="33"/>
      <c r="J304" s="35">
        <f t="shared" si="114"/>
        <v>21</v>
      </c>
      <c r="K304" s="33">
        <f t="shared" si="115"/>
        <v>0.12000000000000099</v>
      </c>
      <c r="L304" s="33">
        <f t="shared" si="116"/>
        <v>0.12000000000000099</v>
      </c>
      <c r="M304" s="33" t="s">
        <v>173</v>
      </c>
      <c r="N304" s="33">
        <v>16</v>
      </c>
      <c r="O304" s="33">
        <f t="shared" si="117"/>
        <v>1.3049999999999999</v>
      </c>
      <c r="P304" s="33">
        <f t="shared" si="118"/>
        <v>1</v>
      </c>
      <c r="Q304" s="33">
        <f t="shared" si="119"/>
        <v>-0.30499999999999994</v>
      </c>
      <c r="R304" s="33">
        <f t="shared" si="120"/>
        <v>-4.879999999999999</v>
      </c>
      <c r="S304" s="1" t="str">
        <f t="shared" si="122"/>
        <v>1 oz</v>
      </c>
      <c r="T304" s="6">
        <f t="shared" si="121"/>
        <v>1</v>
      </c>
      <c r="U304" s="13"/>
      <c r="V304" s="61">
        <v>4</v>
      </c>
      <c r="W304" s="61">
        <v>3</v>
      </c>
      <c r="X304" s="61">
        <v>3</v>
      </c>
      <c r="Y304" s="61">
        <v>1</v>
      </c>
      <c r="Z304" s="61">
        <v>4</v>
      </c>
      <c r="AA304" s="63">
        <v>6.5</v>
      </c>
      <c r="AB304" s="66"/>
      <c r="AC304" s="61"/>
      <c r="AD304" s="63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6"/>
      <c r="BE304" s="61"/>
      <c r="BF304" s="61"/>
      <c r="BG304" s="61"/>
      <c r="BH304" s="61"/>
      <c r="BI304" s="61"/>
      <c r="BJ304" s="61"/>
      <c r="BK304" s="61"/>
      <c r="BM304" s="6"/>
      <c r="BN304" s="6"/>
      <c r="BO304" s="6"/>
      <c r="BP304" s="8">
        <f t="shared" si="110"/>
        <v>0</v>
      </c>
      <c r="BQ304" s="12"/>
    </row>
    <row r="305" spans="1:69" s="1" customFormat="1" ht="12" customHeight="1" x14ac:dyDescent="0.15">
      <c r="A305" s="17" t="s">
        <v>172</v>
      </c>
      <c r="B305" s="3" t="s">
        <v>343</v>
      </c>
      <c r="C305" s="1">
        <v>1</v>
      </c>
      <c r="D305" s="13" t="s">
        <v>107</v>
      </c>
      <c r="E305" s="2">
        <v>10</v>
      </c>
      <c r="F305" s="34">
        <f t="shared" si="111"/>
        <v>15</v>
      </c>
      <c r="G305" s="34">
        <f t="shared" si="112"/>
        <v>17.399999999999999</v>
      </c>
      <c r="H305" s="33">
        <f t="shared" si="113"/>
        <v>17.399999999999999</v>
      </c>
      <c r="I305" s="33"/>
      <c r="J305" s="35">
        <f t="shared" si="114"/>
        <v>17</v>
      </c>
      <c r="K305" s="33">
        <f t="shared" si="115"/>
        <v>-0.39999999999999858</v>
      </c>
      <c r="L305" s="33">
        <f t="shared" si="116"/>
        <v>-0.39999999999999858</v>
      </c>
      <c r="M305" s="33" t="s">
        <v>110</v>
      </c>
      <c r="N305" s="33">
        <v>5</v>
      </c>
      <c r="O305" s="33">
        <f t="shared" si="117"/>
        <v>3.4799999999999995</v>
      </c>
      <c r="P305" s="33">
        <f t="shared" si="118"/>
        <v>3</v>
      </c>
      <c r="Q305" s="33">
        <f t="shared" si="119"/>
        <v>-0.47999999999999954</v>
      </c>
      <c r="R305" s="33">
        <f t="shared" si="120"/>
        <v>-2.3999999999999977</v>
      </c>
      <c r="S305" s="1" t="str">
        <f t="shared" si="122"/>
        <v>1/4 lbs</v>
      </c>
      <c r="T305" s="6">
        <f t="shared" si="121"/>
        <v>3</v>
      </c>
      <c r="U305" s="13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M305" s="6"/>
      <c r="BN305" s="6"/>
      <c r="BO305" s="6"/>
      <c r="BP305" s="8">
        <f t="shared" si="110"/>
        <v>0</v>
      </c>
      <c r="BQ305" s="12"/>
    </row>
    <row r="306" spans="1:69" s="1" customFormat="1" ht="12" customHeight="1" x14ac:dyDescent="0.15">
      <c r="A306" s="17" t="s">
        <v>172</v>
      </c>
      <c r="B306" s="3" t="s">
        <v>417</v>
      </c>
      <c r="C306" s="1">
        <v>1</v>
      </c>
      <c r="D306" s="13" t="s">
        <v>107</v>
      </c>
      <c r="E306" s="2">
        <v>10</v>
      </c>
      <c r="F306" s="34">
        <f t="shared" si="111"/>
        <v>15</v>
      </c>
      <c r="G306" s="34">
        <f t="shared" si="112"/>
        <v>17.399999999999999</v>
      </c>
      <c r="H306" s="33">
        <f t="shared" si="113"/>
        <v>17.399999999999999</v>
      </c>
      <c r="I306" s="33"/>
      <c r="J306" s="35">
        <f t="shared" si="114"/>
        <v>17</v>
      </c>
      <c r="K306" s="33">
        <f t="shared" si="115"/>
        <v>-0.39999999999999858</v>
      </c>
      <c r="L306" s="33">
        <f t="shared" si="116"/>
        <v>-0.39999999999999858</v>
      </c>
      <c r="M306" s="33" t="s">
        <v>173</v>
      </c>
      <c r="N306" s="33">
        <v>16</v>
      </c>
      <c r="O306" s="33">
        <f t="shared" si="117"/>
        <v>1.0874999999999999</v>
      </c>
      <c r="P306" s="33">
        <f t="shared" si="118"/>
        <v>1</v>
      </c>
      <c r="Q306" s="33">
        <f t="shared" si="119"/>
        <v>-8.7499999999999911E-2</v>
      </c>
      <c r="R306" s="33">
        <f t="shared" si="120"/>
        <v>-1.3999999999999986</v>
      </c>
      <c r="S306" s="1" t="str">
        <f t="shared" si="122"/>
        <v>1 oz</v>
      </c>
      <c r="T306" s="6">
        <f t="shared" si="121"/>
        <v>1</v>
      </c>
      <c r="U306" s="13"/>
      <c r="AN306" s="13"/>
      <c r="BM306" s="6"/>
      <c r="BN306" s="6"/>
      <c r="BO306" s="6"/>
      <c r="BP306" s="8">
        <f t="shared" si="110"/>
        <v>0</v>
      </c>
      <c r="BQ306" s="12"/>
    </row>
    <row r="307" spans="1:69" s="1" customFormat="1" ht="12" customHeight="1" x14ac:dyDescent="0.15">
      <c r="A307" s="17" t="s">
        <v>172</v>
      </c>
      <c r="B307" s="3" t="s">
        <v>418</v>
      </c>
      <c r="C307" s="1">
        <v>1</v>
      </c>
      <c r="D307" s="13" t="s">
        <v>107</v>
      </c>
      <c r="E307" s="2">
        <v>10</v>
      </c>
      <c r="F307" s="34">
        <f t="shared" si="111"/>
        <v>15</v>
      </c>
      <c r="G307" s="34">
        <f t="shared" si="112"/>
        <v>17.399999999999999</v>
      </c>
      <c r="H307" s="33">
        <f t="shared" si="113"/>
        <v>17.399999999999999</v>
      </c>
      <c r="I307" s="33"/>
      <c r="J307" s="35">
        <f t="shared" si="114"/>
        <v>17</v>
      </c>
      <c r="K307" s="33">
        <f t="shared" si="115"/>
        <v>-0.39999999999999858</v>
      </c>
      <c r="L307" s="33">
        <f t="shared" si="116"/>
        <v>-0.39999999999999858</v>
      </c>
      <c r="M307" s="33" t="s">
        <v>173</v>
      </c>
      <c r="N307" s="33">
        <v>16</v>
      </c>
      <c r="O307" s="33">
        <f t="shared" si="117"/>
        <v>1.0874999999999999</v>
      </c>
      <c r="P307" s="33">
        <f t="shared" si="118"/>
        <v>1</v>
      </c>
      <c r="Q307" s="33">
        <f t="shared" si="119"/>
        <v>-8.7499999999999911E-2</v>
      </c>
      <c r="R307" s="33">
        <f t="shared" si="120"/>
        <v>-1.3999999999999986</v>
      </c>
      <c r="S307" s="33" t="str">
        <f t="shared" si="122"/>
        <v>1 oz</v>
      </c>
      <c r="T307" s="6">
        <f t="shared" si="121"/>
        <v>1</v>
      </c>
      <c r="U307" s="13"/>
      <c r="BM307" s="35"/>
      <c r="BN307" s="35"/>
      <c r="BO307" s="35"/>
      <c r="BP307" s="8">
        <f t="shared" si="110"/>
        <v>0</v>
      </c>
      <c r="BQ307" s="12"/>
    </row>
    <row r="308" spans="1:69" s="1" customFormat="1" ht="12" customHeight="1" x14ac:dyDescent="0.15">
      <c r="A308" s="3" t="s">
        <v>172</v>
      </c>
      <c r="B308" s="3" t="s">
        <v>419</v>
      </c>
      <c r="C308" s="1">
        <v>1</v>
      </c>
      <c r="D308" s="1" t="s">
        <v>107</v>
      </c>
      <c r="E308" s="2">
        <v>8</v>
      </c>
      <c r="F308" s="34">
        <f t="shared" si="111"/>
        <v>12</v>
      </c>
      <c r="G308" s="34">
        <f t="shared" si="112"/>
        <v>13.919999999999998</v>
      </c>
      <c r="H308" s="33">
        <f t="shared" si="113"/>
        <v>13.919999999999998</v>
      </c>
      <c r="I308" s="33"/>
      <c r="J308" s="35">
        <f t="shared" si="114"/>
        <v>14</v>
      </c>
      <c r="K308" s="33">
        <f t="shared" si="115"/>
        <v>8.0000000000001847E-2</v>
      </c>
      <c r="L308" s="33">
        <f t="shared" si="116"/>
        <v>8.0000000000001847E-2</v>
      </c>
      <c r="M308" s="33" t="s">
        <v>110</v>
      </c>
      <c r="N308" s="33">
        <v>4</v>
      </c>
      <c r="O308" s="33">
        <f t="shared" si="117"/>
        <v>3.4799999999999995</v>
      </c>
      <c r="P308" s="33">
        <f t="shared" si="118"/>
        <v>3</v>
      </c>
      <c r="Q308" s="33">
        <f t="shared" si="119"/>
        <v>-0.47999999999999954</v>
      </c>
      <c r="R308" s="33">
        <f t="shared" si="120"/>
        <v>-1.9199999999999982</v>
      </c>
      <c r="S308" s="1" t="str">
        <f t="shared" si="122"/>
        <v>1/4 lbs</v>
      </c>
      <c r="T308" s="6">
        <f t="shared" si="121"/>
        <v>3</v>
      </c>
      <c r="U308" s="13"/>
      <c r="V308" s="13"/>
      <c r="AD308" s="6"/>
      <c r="AV308" s="13"/>
      <c r="BN308" s="6"/>
      <c r="BO308" s="6"/>
      <c r="BP308" s="8">
        <f t="shared" si="110"/>
        <v>0</v>
      </c>
      <c r="BQ308" s="12"/>
    </row>
    <row r="309" spans="1:69" s="1" customFormat="1" ht="12" customHeight="1" x14ac:dyDescent="0.15">
      <c r="A309" s="17" t="s">
        <v>420</v>
      </c>
      <c r="B309" s="17" t="s">
        <v>308</v>
      </c>
      <c r="C309" s="1">
        <v>24</v>
      </c>
      <c r="D309" s="1" t="s">
        <v>304</v>
      </c>
      <c r="E309" s="2">
        <v>28</v>
      </c>
      <c r="F309" s="34">
        <f t="shared" si="111"/>
        <v>42</v>
      </c>
      <c r="G309" s="34">
        <f t="shared" si="112"/>
        <v>48.72</v>
      </c>
      <c r="H309" s="33">
        <f t="shared" si="113"/>
        <v>2.0299999999999998</v>
      </c>
      <c r="I309" s="33">
        <f>H309*1.1</f>
        <v>2.2330000000000001</v>
      </c>
      <c r="J309" s="35">
        <f t="shared" si="114"/>
        <v>2</v>
      </c>
      <c r="K309" s="33">
        <f t="shared" si="115"/>
        <v>-2.9999999999999805E-2</v>
      </c>
      <c r="L309" s="33">
        <f t="shared" si="116"/>
        <v>-0.71999999999999531</v>
      </c>
      <c r="M309" s="33" t="s">
        <v>106</v>
      </c>
      <c r="N309" s="33">
        <v>24</v>
      </c>
      <c r="O309" s="33">
        <f t="shared" si="117"/>
        <v>2.0299999999999998</v>
      </c>
      <c r="P309" s="33">
        <f t="shared" si="118"/>
        <v>2</v>
      </c>
      <c r="Q309" s="33">
        <f t="shared" si="119"/>
        <v>-2.9999999999999805E-2</v>
      </c>
      <c r="R309" s="33">
        <f t="shared" si="120"/>
        <v>-0.71999999999999531</v>
      </c>
      <c r="S309" s="1" t="str">
        <f t="shared" si="122"/>
        <v>bunch</v>
      </c>
      <c r="T309" s="6">
        <f t="shared" si="121"/>
        <v>2</v>
      </c>
      <c r="U309" s="12"/>
      <c r="AM309" s="65">
        <v>16</v>
      </c>
      <c r="AN309" s="1">
        <v>20</v>
      </c>
      <c r="AO309" s="1">
        <v>7</v>
      </c>
      <c r="AP309" s="1">
        <v>5</v>
      </c>
      <c r="BM309" s="6"/>
      <c r="BN309" s="6"/>
      <c r="BO309" s="6"/>
      <c r="BP309" s="8">
        <f t="shared" si="110"/>
        <v>0</v>
      </c>
    </row>
    <row r="310" spans="1:69" s="1" customFormat="1" ht="12" customHeight="1" x14ac:dyDescent="0.15">
      <c r="A310" s="17" t="s">
        <v>421</v>
      </c>
      <c r="B310" s="3" t="s">
        <v>308</v>
      </c>
      <c r="C310" s="1">
        <v>10</v>
      </c>
      <c r="D310" s="13" t="s">
        <v>107</v>
      </c>
      <c r="E310" s="2">
        <v>24</v>
      </c>
      <c r="F310" s="34">
        <f t="shared" si="111"/>
        <v>36</v>
      </c>
      <c r="G310" s="34">
        <f t="shared" si="112"/>
        <v>41.76</v>
      </c>
      <c r="H310" s="33">
        <f t="shared" si="113"/>
        <v>4.1760000000000002</v>
      </c>
      <c r="I310" s="33"/>
      <c r="J310" s="35">
        <f t="shared" si="114"/>
        <v>4</v>
      </c>
      <c r="K310" s="33">
        <f t="shared" si="115"/>
        <v>-0.17600000000000016</v>
      </c>
      <c r="L310" s="33">
        <f t="shared" si="116"/>
        <v>-1.7600000000000016</v>
      </c>
      <c r="M310" s="33" t="s">
        <v>110</v>
      </c>
      <c r="N310" s="33">
        <v>40</v>
      </c>
      <c r="O310" s="33">
        <f t="shared" si="117"/>
        <v>1.044</v>
      </c>
      <c r="P310" s="33">
        <f t="shared" si="118"/>
        <v>1</v>
      </c>
      <c r="Q310" s="33">
        <f t="shared" si="119"/>
        <v>-4.4000000000000039E-2</v>
      </c>
      <c r="R310" s="33">
        <f t="shared" si="120"/>
        <v>-1.7600000000000016</v>
      </c>
      <c r="S310" s="1" t="str">
        <f t="shared" si="122"/>
        <v>1/4 lbs</v>
      </c>
      <c r="T310" s="6">
        <f t="shared" si="121"/>
        <v>1</v>
      </c>
      <c r="U310" s="13"/>
      <c r="AK310" s="13"/>
      <c r="BM310" s="6"/>
      <c r="BN310" s="6"/>
      <c r="BO310" s="6"/>
      <c r="BP310" s="8">
        <f t="shared" si="110"/>
        <v>0</v>
      </c>
      <c r="BQ310" s="12"/>
    </row>
    <row r="311" spans="1:69" s="1" customFormat="1" ht="12" customHeight="1" x14ac:dyDescent="0.15">
      <c r="A311" s="3" t="s">
        <v>422</v>
      </c>
      <c r="B311" s="3" t="s">
        <v>343</v>
      </c>
      <c r="C311" s="1">
        <v>1</v>
      </c>
      <c r="D311" s="1" t="s">
        <v>106</v>
      </c>
      <c r="E311" s="2">
        <v>2.5</v>
      </c>
      <c r="F311" s="34">
        <f t="shared" si="111"/>
        <v>3.75</v>
      </c>
      <c r="G311" s="34">
        <f t="shared" si="112"/>
        <v>4.3499999999999996</v>
      </c>
      <c r="H311" s="33">
        <f t="shared" si="113"/>
        <v>4.3499999999999996</v>
      </c>
      <c r="I311" s="33">
        <f t="shared" ref="I311:I325" si="123">H311*1.1</f>
        <v>4.7850000000000001</v>
      </c>
      <c r="J311" s="35">
        <f t="shared" si="114"/>
        <v>4</v>
      </c>
      <c r="K311" s="33">
        <f t="shared" si="115"/>
        <v>-0.34999999999999964</v>
      </c>
      <c r="L311" s="33">
        <f t="shared" si="116"/>
        <v>-0.34999999999999964</v>
      </c>
      <c r="M311" s="33" t="s">
        <v>106</v>
      </c>
      <c r="N311" s="33">
        <v>1</v>
      </c>
      <c r="O311" s="33">
        <f t="shared" si="117"/>
        <v>4.3499999999999996</v>
      </c>
      <c r="P311" s="33">
        <f t="shared" si="118"/>
        <v>4</v>
      </c>
      <c r="Q311" s="33">
        <f t="shared" si="119"/>
        <v>-0.34999999999999964</v>
      </c>
      <c r="R311" s="33">
        <f t="shared" si="120"/>
        <v>-0.34999999999999964</v>
      </c>
      <c r="S311" s="1" t="str">
        <f t="shared" si="122"/>
        <v>bunch</v>
      </c>
      <c r="T311" s="6">
        <f t="shared" si="121"/>
        <v>4</v>
      </c>
      <c r="U311" s="13"/>
      <c r="AE311" s="61"/>
      <c r="AF311" s="63"/>
      <c r="AG311" s="63"/>
      <c r="AH311" s="63"/>
      <c r="AI311" s="63"/>
      <c r="AJ311" s="63"/>
      <c r="AK311" s="1">
        <v>8</v>
      </c>
      <c r="AL311" s="1">
        <v>6</v>
      </c>
      <c r="AM311" s="1">
        <v>10</v>
      </c>
      <c r="BM311" s="6"/>
      <c r="BN311" s="6"/>
      <c r="BO311" s="6"/>
      <c r="BP311" s="8">
        <f t="shared" si="110"/>
        <v>0</v>
      </c>
      <c r="BQ311" s="12"/>
    </row>
    <row r="312" spans="1:69" s="1" customFormat="1" ht="12" customHeight="1" x14ac:dyDescent="0.15">
      <c r="A312" s="3" t="s">
        <v>422</v>
      </c>
      <c r="B312" s="3" t="s">
        <v>308</v>
      </c>
      <c r="C312" s="1">
        <v>24</v>
      </c>
      <c r="D312" s="1" t="s">
        <v>304</v>
      </c>
      <c r="E312" s="2">
        <v>44</v>
      </c>
      <c r="F312" s="34">
        <f t="shared" si="111"/>
        <v>66</v>
      </c>
      <c r="G312" s="34">
        <f t="shared" si="112"/>
        <v>76.559999999999988</v>
      </c>
      <c r="H312" s="33">
        <f t="shared" si="113"/>
        <v>3.1899999999999995</v>
      </c>
      <c r="I312" s="33">
        <f t="shared" si="123"/>
        <v>3.5089999999999999</v>
      </c>
      <c r="J312" s="35">
        <f t="shared" si="114"/>
        <v>3</v>
      </c>
      <c r="K312" s="33">
        <f t="shared" si="115"/>
        <v>-0.1899999999999995</v>
      </c>
      <c r="L312" s="33">
        <f t="shared" si="116"/>
        <v>-4.5599999999999881</v>
      </c>
      <c r="M312" s="33" t="s">
        <v>106</v>
      </c>
      <c r="N312" s="33">
        <v>24</v>
      </c>
      <c r="O312" s="33">
        <f t="shared" si="117"/>
        <v>3.1899999999999995</v>
      </c>
      <c r="P312" s="33">
        <f t="shared" si="118"/>
        <v>3</v>
      </c>
      <c r="Q312" s="33">
        <f t="shared" si="119"/>
        <v>-0.1899999999999995</v>
      </c>
      <c r="R312" s="33">
        <f t="shared" si="120"/>
        <v>-4.5599999999999881</v>
      </c>
      <c r="S312" s="1" t="str">
        <f t="shared" si="122"/>
        <v>bunch</v>
      </c>
      <c r="T312" s="6">
        <f t="shared" si="121"/>
        <v>3</v>
      </c>
      <c r="U312" s="13"/>
      <c r="AE312" s="61"/>
      <c r="AF312" s="63"/>
      <c r="AG312" s="63"/>
      <c r="AH312" s="63"/>
      <c r="AI312" s="63"/>
      <c r="AJ312" s="63"/>
      <c r="BM312" s="6"/>
      <c r="BN312" s="6"/>
      <c r="BO312" s="6"/>
      <c r="BP312" s="8">
        <f t="shared" si="110"/>
        <v>0</v>
      </c>
      <c r="BQ312" s="12"/>
    </row>
    <row r="313" spans="1:69" s="1" customFormat="1" ht="12" customHeight="1" x14ac:dyDescent="0.15">
      <c r="A313" s="17" t="s">
        <v>422</v>
      </c>
      <c r="B313" s="17" t="s">
        <v>308</v>
      </c>
      <c r="C313" s="1">
        <v>24</v>
      </c>
      <c r="D313" s="1" t="s">
        <v>304</v>
      </c>
      <c r="E313" s="2">
        <v>44</v>
      </c>
      <c r="F313" s="34">
        <f t="shared" si="111"/>
        <v>66</v>
      </c>
      <c r="G313" s="34">
        <f t="shared" si="112"/>
        <v>76.559999999999988</v>
      </c>
      <c r="H313" s="33">
        <f t="shared" si="113"/>
        <v>3.1899999999999995</v>
      </c>
      <c r="I313" s="33">
        <f t="shared" si="123"/>
        <v>3.5089999999999999</v>
      </c>
      <c r="J313" s="35">
        <f t="shared" si="114"/>
        <v>3</v>
      </c>
      <c r="K313" s="33">
        <f t="shared" si="115"/>
        <v>-0.1899999999999995</v>
      </c>
      <c r="L313" s="33">
        <f t="shared" si="116"/>
        <v>-4.5599999999999881</v>
      </c>
      <c r="M313" s="33" t="s">
        <v>106</v>
      </c>
      <c r="N313" s="33">
        <v>24</v>
      </c>
      <c r="O313" s="33">
        <f t="shared" si="117"/>
        <v>3.1899999999999995</v>
      </c>
      <c r="P313" s="33">
        <f t="shared" si="118"/>
        <v>3</v>
      </c>
      <c r="Q313" s="33">
        <f t="shared" si="119"/>
        <v>-0.1899999999999995</v>
      </c>
      <c r="R313" s="33">
        <f t="shared" si="120"/>
        <v>-4.5599999999999881</v>
      </c>
      <c r="S313" s="1" t="str">
        <f t="shared" si="122"/>
        <v>bunch</v>
      </c>
      <c r="T313" s="6">
        <f t="shared" si="121"/>
        <v>3</v>
      </c>
      <c r="U313" s="12"/>
      <c r="BM313" s="6"/>
      <c r="BN313" s="6"/>
      <c r="BO313" s="6"/>
      <c r="BP313" s="8">
        <f t="shared" si="110"/>
        <v>0</v>
      </c>
    </row>
    <row r="314" spans="1:69" s="1" customFormat="1" ht="12" customHeight="1" x14ac:dyDescent="0.15">
      <c r="A314" s="17" t="s">
        <v>423</v>
      </c>
      <c r="B314" s="3" t="s">
        <v>308</v>
      </c>
      <c r="C314" s="1">
        <v>8</v>
      </c>
      <c r="D314" s="13" t="s">
        <v>424</v>
      </c>
      <c r="E314" s="2">
        <v>44</v>
      </c>
      <c r="F314" s="34">
        <f t="shared" si="111"/>
        <v>66</v>
      </c>
      <c r="G314" s="34">
        <f t="shared" si="112"/>
        <v>76.559999999999988</v>
      </c>
      <c r="H314" s="33">
        <f t="shared" si="113"/>
        <v>9.5699999999999985</v>
      </c>
      <c r="I314" s="33">
        <f t="shared" si="123"/>
        <v>10.526999999999999</v>
      </c>
      <c r="J314" s="35">
        <f t="shared" si="114"/>
        <v>10</v>
      </c>
      <c r="K314" s="33">
        <f t="shared" si="115"/>
        <v>0.43000000000000149</v>
      </c>
      <c r="L314" s="33">
        <f t="shared" si="116"/>
        <v>3.4400000000000119</v>
      </c>
      <c r="M314" s="33" t="s">
        <v>425</v>
      </c>
      <c r="N314" s="33">
        <v>30</v>
      </c>
      <c r="O314" s="33">
        <f t="shared" si="117"/>
        <v>2.5519999999999996</v>
      </c>
      <c r="P314" s="33">
        <f t="shared" si="118"/>
        <v>3</v>
      </c>
      <c r="Q314" s="33">
        <f t="shared" si="119"/>
        <v>0.4480000000000004</v>
      </c>
      <c r="R314" s="33">
        <f t="shared" si="120"/>
        <v>13.440000000000012</v>
      </c>
      <c r="S314" s="33" t="str">
        <f t="shared" si="122"/>
        <v>1/4 basket</v>
      </c>
      <c r="T314" s="6">
        <f t="shared" si="121"/>
        <v>3</v>
      </c>
      <c r="U314" s="13"/>
      <c r="AV314" s="13" t="s">
        <v>361</v>
      </c>
      <c r="AW314" s="13" t="s">
        <v>313</v>
      </c>
      <c r="BM314" s="35"/>
      <c r="BN314" s="35"/>
      <c r="BO314" s="35"/>
      <c r="BP314" s="8">
        <f t="shared" si="110"/>
        <v>0</v>
      </c>
      <c r="BQ314" s="12"/>
    </row>
    <row r="315" spans="1:69" s="1" customFormat="1" ht="12" customHeight="1" x14ac:dyDescent="0.15">
      <c r="A315" s="17" t="s">
        <v>423</v>
      </c>
      <c r="B315" s="17" t="s">
        <v>426</v>
      </c>
      <c r="C315" s="1">
        <v>1</v>
      </c>
      <c r="D315" s="13" t="s">
        <v>107</v>
      </c>
      <c r="E315" s="2">
        <v>4.5</v>
      </c>
      <c r="F315" s="34">
        <f t="shared" si="111"/>
        <v>6.75</v>
      </c>
      <c r="G315" s="34">
        <f t="shared" si="112"/>
        <v>7.8299999999999992</v>
      </c>
      <c r="H315" s="33">
        <f t="shared" si="113"/>
        <v>7.8299999999999992</v>
      </c>
      <c r="I315" s="33">
        <f t="shared" si="123"/>
        <v>8.6129999999999995</v>
      </c>
      <c r="J315" s="35">
        <f t="shared" si="114"/>
        <v>8</v>
      </c>
      <c r="K315" s="33">
        <f t="shared" si="115"/>
        <v>0.17000000000000082</v>
      </c>
      <c r="L315" s="33">
        <f t="shared" si="116"/>
        <v>0.17000000000000082</v>
      </c>
      <c r="M315" s="33" t="s">
        <v>110</v>
      </c>
      <c r="N315" s="33">
        <v>4</v>
      </c>
      <c r="O315" s="33">
        <f t="shared" si="117"/>
        <v>1.9574999999999998</v>
      </c>
      <c r="P315" s="33">
        <f t="shared" si="118"/>
        <v>2</v>
      </c>
      <c r="Q315" s="33">
        <f t="shared" si="119"/>
        <v>4.2500000000000204E-2</v>
      </c>
      <c r="R315" s="33">
        <f t="shared" si="120"/>
        <v>0.17000000000000082</v>
      </c>
      <c r="S315" s="33" t="str">
        <f t="shared" si="122"/>
        <v>1/4 lbs</v>
      </c>
      <c r="T315" s="6">
        <f t="shared" si="121"/>
        <v>2</v>
      </c>
      <c r="U315" s="13"/>
      <c r="BM315" s="35"/>
      <c r="BN315" s="35"/>
      <c r="BO315" s="35"/>
      <c r="BP315" s="8">
        <f t="shared" si="110"/>
        <v>0</v>
      </c>
      <c r="BQ315" s="12"/>
    </row>
    <row r="316" spans="1:69" s="1" customFormat="1" ht="12" customHeight="1" x14ac:dyDescent="0.15">
      <c r="A316" s="17" t="s">
        <v>423</v>
      </c>
      <c r="B316" s="3" t="s">
        <v>427</v>
      </c>
      <c r="C316" s="1">
        <v>10</v>
      </c>
      <c r="D316" s="13" t="s">
        <v>428</v>
      </c>
      <c r="E316" s="2">
        <v>55</v>
      </c>
      <c r="F316" s="34">
        <f t="shared" si="111"/>
        <v>82.5</v>
      </c>
      <c r="G316" s="34">
        <f t="shared" si="112"/>
        <v>95.699999999999989</v>
      </c>
      <c r="H316" s="33">
        <f t="shared" si="113"/>
        <v>9.5699999999999985</v>
      </c>
      <c r="I316" s="33">
        <f t="shared" si="123"/>
        <v>10.526999999999999</v>
      </c>
      <c r="J316" s="35">
        <f t="shared" si="114"/>
        <v>10</v>
      </c>
      <c r="K316" s="33">
        <f t="shared" si="115"/>
        <v>0.43000000000000149</v>
      </c>
      <c r="L316" s="33">
        <f t="shared" si="116"/>
        <v>4.3000000000000149</v>
      </c>
      <c r="M316" s="33" t="s">
        <v>429</v>
      </c>
      <c r="N316" s="33">
        <v>20</v>
      </c>
      <c r="O316" s="33">
        <f t="shared" si="117"/>
        <v>4.7849999999999993</v>
      </c>
      <c r="P316" s="33">
        <f t="shared" si="118"/>
        <v>5</v>
      </c>
      <c r="Q316" s="33">
        <f t="shared" si="119"/>
        <v>0.21500000000000075</v>
      </c>
      <c r="R316" s="33">
        <f t="shared" si="120"/>
        <v>4.3000000000000149</v>
      </c>
      <c r="S316" s="1" t="str">
        <f t="shared" si="122"/>
        <v>1/2 basket</v>
      </c>
      <c r="T316" s="6">
        <f t="shared" si="121"/>
        <v>5</v>
      </c>
      <c r="U316" s="13"/>
      <c r="AK316" s="13"/>
      <c r="AN316" s="13"/>
      <c r="AV316" s="13"/>
      <c r="BM316" s="6"/>
      <c r="BN316" s="6"/>
      <c r="BO316" s="6"/>
      <c r="BP316" s="8">
        <f t="shared" si="110"/>
        <v>0</v>
      </c>
      <c r="BQ316" s="12"/>
    </row>
    <row r="317" spans="1:69" s="1" customFormat="1" ht="12" customHeight="1" x14ac:dyDescent="0.15">
      <c r="A317" s="17" t="s">
        <v>430</v>
      </c>
      <c r="B317" s="16" t="s">
        <v>323</v>
      </c>
      <c r="C317" s="1">
        <v>10</v>
      </c>
      <c r="D317" s="13" t="s">
        <v>431</v>
      </c>
      <c r="E317" s="2">
        <v>60</v>
      </c>
      <c r="F317" s="34">
        <f t="shared" si="111"/>
        <v>90</v>
      </c>
      <c r="G317" s="34">
        <f t="shared" si="112"/>
        <v>104.39999999999999</v>
      </c>
      <c r="H317" s="33">
        <f t="shared" si="113"/>
        <v>10.44</v>
      </c>
      <c r="I317" s="33">
        <f t="shared" si="123"/>
        <v>11.484</v>
      </c>
      <c r="J317" s="35">
        <f t="shared" si="114"/>
        <v>10</v>
      </c>
      <c r="K317" s="33">
        <f t="shared" si="115"/>
        <v>-0.4399999999999995</v>
      </c>
      <c r="L317" s="33">
        <f t="shared" si="116"/>
        <v>-4.399999999999995</v>
      </c>
      <c r="M317" s="33" t="s">
        <v>432</v>
      </c>
      <c r="N317" s="33">
        <v>20</v>
      </c>
      <c r="O317" s="33">
        <f t="shared" si="117"/>
        <v>5.22</v>
      </c>
      <c r="P317" s="33">
        <f t="shared" si="118"/>
        <v>5</v>
      </c>
      <c r="Q317" s="33">
        <f t="shared" si="119"/>
        <v>-0.21999999999999975</v>
      </c>
      <c r="R317" s="33">
        <f t="shared" si="120"/>
        <v>-4.399999999999995</v>
      </c>
      <c r="S317" s="1" t="str">
        <f t="shared" ref="S317:S348" si="124">M317</f>
        <v>1/2 L</v>
      </c>
      <c r="T317" s="6">
        <f t="shared" si="121"/>
        <v>5</v>
      </c>
      <c r="U317" s="13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3"/>
      <c r="BA317" s="61"/>
      <c r="BB317" s="66" t="s">
        <v>305</v>
      </c>
      <c r="BC317" s="61" t="s">
        <v>433</v>
      </c>
      <c r="BD317" s="61"/>
      <c r="BE317" s="61"/>
      <c r="BF317" s="61"/>
      <c r="BG317" s="61"/>
      <c r="BH317" s="61"/>
      <c r="BI317" s="61"/>
      <c r="BJ317" s="61"/>
      <c r="BK317" s="61"/>
      <c r="BM317" s="6"/>
      <c r="BN317" s="6"/>
      <c r="BO317" s="6"/>
      <c r="BP317" s="8">
        <f t="shared" si="110"/>
        <v>0</v>
      </c>
      <c r="BQ317" s="12"/>
    </row>
    <row r="318" spans="1:69" s="1" customFormat="1" ht="12" customHeight="1" x14ac:dyDescent="0.15">
      <c r="A318" s="17" t="s">
        <v>434</v>
      </c>
      <c r="B318" s="3" t="s">
        <v>308</v>
      </c>
      <c r="C318" s="1">
        <v>12</v>
      </c>
      <c r="D318" s="13" t="s">
        <v>304</v>
      </c>
      <c r="E318" s="2">
        <v>40</v>
      </c>
      <c r="F318" s="34">
        <f t="shared" si="111"/>
        <v>60</v>
      </c>
      <c r="G318" s="34">
        <f t="shared" si="112"/>
        <v>69.599999999999994</v>
      </c>
      <c r="H318" s="33">
        <f t="shared" si="113"/>
        <v>5.8</v>
      </c>
      <c r="I318" s="33">
        <f t="shared" si="123"/>
        <v>6.38</v>
      </c>
      <c r="J318" s="35">
        <f t="shared" si="114"/>
        <v>6</v>
      </c>
      <c r="K318" s="33">
        <f t="shared" si="115"/>
        <v>0.20000000000000018</v>
      </c>
      <c r="L318" s="33">
        <f t="shared" si="116"/>
        <v>2.4000000000000021</v>
      </c>
      <c r="M318" s="33" t="s">
        <v>435</v>
      </c>
      <c r="N318" s="33">
        <v>12</v>
      </c>
      <c r="O318" s="33">
        <f t="shared" si="117"/>
        <v>5.8</v>
      </c>
      <c r="P318" s="33">
        <f t="shared" si="118"/>
        <v>6</v>
      </c>
      <c r="Q318" s="33">
        <f t="shared" si="119"/>
        <v>0.20000000000000018</v>
      </c>
      <c r="R318" s="33">
        <f t="shared" si="120"/>
        <v>2.4000000000000021</v>
      </c>
      <c r="S318" s="33" t="str">
        <f t="shared" si="124"/>
        <v>pint</v>
      </c>
      <c r="T318" s="6">
        <f t="shared" si="121"/>
        <v>6</v>
      </c>
      <c r="U318" s="13"/>
      <c r="AX318" s="13" t="s">
        <v>436</v>
      </c>
      <c r="BM318" s="35"/>
      <c r="BN318" s="35"/>
      <c r="BO318" s="35"/>
      <c r="BP318" s="8">
        <f t="shared" si="110"/>
        <v>0</v>
      </c>
      <c r="BQ318" s="12"/>
    </row>
    <row r="319" spans="1:69" s="1" customFormat="1" ht="12" customHeight="1" x14ac:dyDescent="0.15">
      <c r="A319" s="17" t="s">
        <v>437</v>
      </c>
      <c r="B319" s="3" t="s">
        <v>308</v>
      </c>
      <c r="C319" s="1">
        <v>10</v>
      </c>
      <c r="D319" s="13" t="s">
        <v>107</v>
      </c>
      <c r="E319" s="2">
        <v>80</v>
      </c>
      <c r="F319" s="34">
        <f t="shared" si="111"/>
        <v>120</v>
      </c>
      <c r="G319" s="34">
        <f t="shared" si="112"/>
        <v>139.19999999999999</v>
      </c>
      <c r="H319" s="33">
        <f t="shared" si="113"/>
        <v>13.919999999999998</v>
      </c>
      <c r="I319" s="33">
        <f t="shared" si="123"/>
        <v>15.311999999999999</v>
      </c>
      <c r="J319" s="35">
        <f t="shared" si="114"/>
        <v>14</v>
      </c>
      <c r="K319" s="33">
        <f t="shared" si="115"/>
        <v>8.0000000000001847E-2</v>
      </c>
      <c r="L319" s="33">
        <f t="shared" si="116"/>
        <v>0.80000000000001847</v>
      </c>
      <c r="M319" s="33" t="s">
        <v>110</v>
      </c>
      <c r="N319" s="33">
        <v>40</v>
      </c>
      <c r="O319" s="33">
        <f t="shared" si="117"/>
        <v>3.4799999999999995</v>
      </c>
      <c r="P319" s="33">
        <f t="shared" si="118"/>
        <v>3</v>
      </c>
      <c r="Q319" s="33">
        <f t="shared" si="119"/>
        <v>-0.47999999999999954</v>
      </c>
      <c r="R319" s="33">
        <f t="shared" si="120"/>
        <v>-19.199999999999982</v>
      </c>
      <c r="S319" s="33" t="str">
        <f t="shared" si="124"/>
        <v>1/4 lbs</v>
      </c>
      <c r="T319" s="6">
        <f t="shared" si="121"/>
        <v>3</v>
      </c>
      <c r="V319" s="61"/>
      <c r="W319" s="61"/>
      <c r="X319" s="61"/>
      <c r="Y319" s="61"/>
      <c r="Z319" s="61"/>
      <c r="AA319" s="61"/>
      <c r="AB319" s="66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N319" s="35"/>
      <c r="BO319" s="35"/>
      <c r="BP319" s="8">
        <f t="shared" si="110"/>
        <v>0</v>
      </c>
      <c r="BQ319" s="12"/>
    </row>
    <row r="320" spans="1:69" s="1" customFormat="1" ht="12" customHeight="1" x14ac:dyDescent="0.15">
      <c r="A320" s="17" t="s">
        <v>178</v>
      </c>
      <c r="B320" s="3" t="s">
        <v>323</v>
      </c>
      <c r="C320" s="1">
        <v>10</v>
      </c>
      <c r="D320" s="13" t="s">
        <v>107</v>
      </c>
      <c r="E320" s="2">
        <v>32</v>
      </c>
      <c r="F320" s="34">
        <f t="shared" si="111"/>
        <v>48</v>
      </c>
      <c r="G320" s="34">
        <f t="shared" si="112"/>
        <v>55.679999999999993</v>
      </c>
      <c r="H320" s="33">
        <f t="shared" si="113"/>
        <v>5.5679999999999996</v>
      </c>
      <c r="I320" s="33">
        <f t="shared" si="123"/>
        <v>6.1248000000000005</v>
      </c>
      <c r="J320" s="35">
        <f t="shared" si="114"/>
        <v>6</v>
      </c>
      <c r="K320" s="33">
        <f t="shared" si="115"/>
        <v>0.43200000000000038</v>
      </c>
      <c r="L320" s="33">
        <f t="shared" si="116"/>
        <v>4.3200000000000038</v>
      </c>
      <c r="M320" s="33" t="s">
        <v>112</v>
      </c>
      <c r="N320" s="33">
        <v>20</v>
      </c>
      <c r="O320" s="33">
        <f t="shared" si="117"/>
        <v>2.7839999999999998</v>
      </c>
      <c r="P320" s="33">
        <f t="shared" si="118"/>
        <v>3</v>
      </c>
      <c r="Q320" s="33">
        <f t="shared" si="119"/>
        <v>0.21600000000000019</v>
      </c>
      <c r="R320" s="33">
        <f t="shared" si="120"/>
        <v>4.3200000000000038</v>
      </c>
      <c r="S320" s="33" t="str">
        <f t="shared" si="124"/>
        <v>1/2 lbs</v>
      </c>
      <c r="T320" s="6">
        <f t="shared" si="121"/>
        <v>3</v>
      </c>
      <c r="U320" s="13"/>
      <c r="V320" s="61">
        <v>3</v>
      </c>
      <c r="W320" s="61">
        <v>0</v>
      </c>
      <c r="X320" s="61">
        <v>2</v>
      </c>
      <c r="Y320" s="61">
        <v>1</v>
      </c>
      <c r="Z320" s="61">
        <v>1</v>
      </c>
      <c r="AA320" s="61">
        <v>3</v>
      </c>
      <c r="AB320" s="61">
        <v>4</v>
      </c>
      <c r="AC320" s="61">
        <v>0</v>
      </c>
      <c r="AD320" s="61">
        <v>0</v>
      </c>
      <c r="AE320" s="61">
        <v>0</v>
      </c>
      <c r="AF320" s="61">
        <v>0</v>
      </c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>
        <v>4</v>
      </c>
      <c r="BG320" s="61"/>
      <c r="BH320" s="61">
        <v>1</v>
      </c>
      <c r="BI320" s="61">
        <v>1</v>
      </c>
      <c r="BJ320" s="61">
        <v>2</v>
      </c>
      <c r="BK320" s="61">
        <v>7</v>
      </c>
      <c r="BM320" s="13"/>
      <c r="BN320" s="35"/>
      <c r="BO320" s="35"/>
      <c r="BP320" s="8">
        <f t="shared" si="110"/>
        <v>0</v>
      </c>
      <c r="BQ320" s="12"/>
    </row>
    <row r="321" spans="1:69" s="1" customFormat="1" ht="12" customHeight="1" x14ac:dyDescent="0.15">
      <c r="A321" s="17" t="s">
        <v>181</v>
      </c>
      <c r="B321" s="3" t="s">
        <v>308</v>
      </c>
      <c r="C321" s="1">
        <v>24</v>
      </c>
      <c r="D321" s="13" t="s">
        <v>304</v>
      </c>
      <c r="E321" s="2">
        <v>36</v>
      </c>
      <c r="F321" s="34">
        <f t="shared" si="111"/>
        <v>54</v>
      </c>
      <c r="G321" s="34">
        <f t="shared" si="112"/>
        <v>62.639999999999993</v>
      </c>
      <c r="H321" s="33">
        <f t="shared" si="113"/>
        <v>2.61</v>
      </c>
      <c r="I321" s="33">
        <f t="shared" si="123"/>
        <v>2.871</v>
      </c>
      <c r="J321" s="35">
        <f t="shared" si="114"/>
        <v>3</v>
      </c>
      <c r="K321" s="33">
        <f t="shared" si="115"/>
        <v>0.39000000000000012</v>
      </c>
      <c r="L321" s="33">
        <f t="shared" si="116"/>
        <v>9.360000000000003</v>
      </c>
      <c r="M321" s="33" t="s">
        <v>106</v>
      </c>
      <c r="N321" s="33">
        <v>24</v>
      </c>
      <c r="O321" s="33">
        <f t="shared" si="117"/>
        <v>2.61</v>
      </c>
      <c r="P321" s="33">
        <f t="shared" si="118"/>
        <v>3</v>
      </c>
      <c r="Q321" s="33">
        <f t="shared" si="119"/>
        <v>0.39000000000000012</v>
      </c>
      <c r="R321" s="33">
        <f t="shared" si="120"/>
        <v>9.360000000000003</v>
      </c>
      <c r="S321" s="1" t="str">
        <f t="shared" si="124"/>
        <v>bunch</v>
      </c>
      <c r="T321" s="6">
        <f t="shared" si="121"/>
        <v>3</v>
      </c>
      <c r="U321" s="13"/>
      <c r="AJ321" s="1">
        <v>17</v>
      </c>
      <c r="AP321" s="1">
        <v>21</v>
      </c>
      <c r="AT321" s="1">
        <v>7</v>
      </c>
      <c r="AU321" s="1">
        <v>6</v>
      </c>
      <c r="AV321" s="1">
        <v>7</v>
      </c>
      <c r="AW321" s="1">
        <v>8</v>
      </c>
      <c r="BM321" s="6"/>
      <c r="BN321" s="6"/>
      <c r="BO321" s="6"/>
      <c r="BP321" s="8">
        <f t="shared" si="110"/>
        <v>0</v>
      </c>
      <c r="BQ321" s="12"/>
    </row>
    <row r="322" spans="1:69" s="1" customFormat="1" ht="12" customHeight="1" x14ac:dyDescent="0.15">
      <c r="A322" s="17" t="s">
        <v>183</v>
      </c>
      <c r="B322" s="3" t="s">
        <v>343</v>
      </c>
      <c r="C322" s="1">
        <v>1</v>
      </c>
      <c r="D322" s="13" t="s">
        <v>106</v>
      </c>
      <c r="E322" s="2">
        <v>2.25</v>
      </c>
      <c r="F322" s="34">
        <f t="shared" si="111"/>
        <v>3.375</v>
      </c>
      <c r="G322" s="34">
        <f t="shared" si="112"/>
        <v>3.9149999999999996</v>
      </c>
      <c r="H322" s="33">
        <f t="shared" si="113"/>
        <v>3.9149999999999996</v>
      </c>
      <c r="I322" s="33">
        <f t="shared" si="123"/>
        <v>4.3064999999999998</v>
      </c>
      <c r="J322" s="35">
        <f t="shared" si="114"/>
        <v>4</v>
      </c>
      <c r="K322" s="33">
        <f t="shared" si="115"/>
        <v>8.5000000000000409E-2</v>
      </c>
      <c r="L322" s="33">
        <f t="shared" si="116"/>
        <v>8.5000000000000409E-2</v>
      </c>
      <c r="M322" s="33" t="s">
        <v>106</v>
      </c>
      <c r="N322" s="33">
        <v>1.2</v>
      </c>
      <c r="O322" s="33">
        <f t="shared" si="117"/>
        <v>3.2624999999999997</v>
      </c>
      <c r="P322" s="33">
        <f t="shared" si="118"/>
        <v>3</v>
      </c>
      <c r="Q322" s="33">
        <f t="shared" si="119"/>
        <v>-0.26249999999999973</v>
      </c>
      <c r="R322" s="33">
        <f t="shared" si="120"/>
        <v>-0.31499999999999967</v>
      </c>
      <c r="S322" s="1" t="str">
        <f t="shared" si="124"/>
        <v>bunch</v>
      </c>
      <c r="T322" s="6">
        <f t="shared" si="121"/>
        <v>3</v>
      </c>
      <c r="U322" s="13"/>
      <c r="BC322" s="1">
        <v>10</v>
      </c>
      <c r="BF322" s="1">
        <v>20</v>
      </c>
      <c r="BM322" s="6"/>
      <c r="BN322" s="6"/>
      <c r="BO322" s="6"/>
      <c r="BP322" s="8">
        <f t="shared" si="110"/>
        <v>0</v>
      </c>
      <c r="BQ322" s="12"/>
    </row>
    <row r="323" spans="1:69" s="1" customFormat="1" ht="12" customHeight="1" x14ac:dyDescent="0.15">
      <c r="A323" s="17" t="s">
        <v>183</v>
      </c>
      <c r="B323" s="3" t="s">
        <v>308</v>
      </c>
      <c r="C323" s="1">
        <v>24</v>
      </c>
      <c r="D323" s="13" t="s">
        <v>304</v>
      </c>
      <c r="E323" s="2">
        <v>36</v>
      </c>
      <c r="F323" s="34">
        <f t="shared" si="111"/>
        <v>54</v>
      </c>
      <c r="G323" s="34">
        <f t="shared" si="112"/>
        <v>62.639999999999993</v>
      </c>
      <c r="H323" s="33">
        <f t="shared" si="113"/>
        <v>2.61</v>
      </c>
      <c r="I323" s="33">
        <f t="shared" si="123"/>
        <v>2.871</v>
      </c>
      <c r="J323" s="35">
        <f t="shared" si="114"/>
        <v>3</v>
      </c>
      <c r="K323" s="33">
        <f t="shared" si="115"/>
        <v>0.39000000000000012</v>
      </c>
      <c r="L323" s="33">
        <f t="shared" si="116"/>
        <v>9.360000000000003</v>
      </c>
      <c r="M323" s="33" t="s">
        <v>106</v>
      </c>
      <c r="N323" s="33">
        <v>24</v>
      </c>
      <c r="O323" s="33">
        <f t="shared" si="117"/>
        <v>2.61</v>
      </c>
      <c r="P323" s="33">
        <f t="shared" si="118"/>
        <v>3</v>
      </c>
      <c r="Q323" s="33">
        <f t="shared" si="119"/>
        <v>0.39000000000000012</v>
      </c>
      <c r="R323" s="33">
        <f t="shared" si="120"/>
        <v>9.360000000000003</v>
      </c>
      <c r="S323" s="1" t="str">
        <f t="shared" si="124"/>
        <v>bunch</v>
      </c>
      <c r="T323" s="6">
        <f t="shared" si="121"/>
        <v>3</v>
      </c>
      <c r="U323" s="13"/>
      <c r="AJ323" s="1">
        <v>24</v>
      </c>
      <c r="AK323" s="1">
        <v>13</v>
      </c>
      <c r="AT323" s="1">
        <v>19</v>
      </c>
      <c r="AU323" s="1">
        <v>12</v>
      </c>
      <c r="AV323" s="1">
        <v>12</v>
      </c>
      <c r="BM323" s="6"/>
      <c r="BN323" s="6"/>
      <c r="BO323" s="6"/>
      <c r="BP323" s="8">
        <f t="shared" si="110"/>
        <v>0</v>
      </c>
      <c r="BQ323" s="12"/>
    </row>
    <row r="324" spans="1:69" s="1" customFormat="1" ht="12" customHeight="1" x14ac:dyDescent="0.15">
      <c r="A324" s="17" t="s">
        <v>189</v>
      </c>
      <c r="B324" s="3" t="s">
        <v>308</v>
      </c>
      <c r="C324" s="1">
        <v>24</v>
      </c>
      <c r="D324" s="13" t="s">
        <v>304</v>
      </c>
      <c r="E324" s="2">
        <v>50</v>
      </c>
      <c r="F324" s="34">
        <f t="shared" si="111"/>
        <v>75</v>
      </c>
      <c r="G324" s="34">
        <f t="shared" si="112"/>
        <v>87</v>
      </c>
      <c r="H324" s="33">
        <f t="shared" si="113"/>
        <v>3.625</v>
      </c>
      <c r="I324" s="33">
        <f t="shared" si="123"/>
        <v>3.9875000000000003</v>
      </c>
      <c r="J324" s="35">
        <f t="shared" si="114"/>
        <v>4</v>
      </c>
      <c r="K324" s="33">
        <f t="shared" si="115"/>
        <v>0.375</v>
      </c>
      <c r="L324" s="33">
        <f t="shared" si="116"/>
        <v>9</v>
      </c>
      <c r="M324" s="33" t="s">
        <v>106</v>
      </c>
      <c r="N324" s="33">
        <v>24</v>
      </c>
      <c r="O324" s="33">
        <f t="shared" si="117"/>
        <v>3.625</v>
      </c>
      <c r="P324" s="33">
        <f t="shared" si="118"/>
        <v>4</v>
      </c>
      <c r="Q324" s="33">
        <f t="shared" si="119"/>
        <v>0.375</v>
      </c>
      <c r="R324" s="33">
        <f t="shared" si="120"/>
        <v>9</v>
      </c>
      <c r="S324" s="1" t="str">
        <f t="shared" si="124"/>
        <v>bunch</v>
      </c>
      <c r="T324" s="6">
        <f t="shared" si="121"/>
        <v>4</v>
      </c>
      <c r="U324" s="13"/>
      <c r="AK324" s="1">
        <v>7</v>
      </c>
      <c r="BM324" s="6"/>
      <c r="BN324" s="6"/>
      <c r="BO324" s="6"/>
      <c r="BP324" s="8">
        <f t="shared" si="110"/>
        <v>0</v>
      </c>
      <c r="BQ324" s="12"/>
    </row>
    <row r="325" spans="1:69" s="1" customFormat="1" ht="12" customHeight="1" x14ac:dyDescent="0.15">
      <c r="A325" s="17" t="s">
        <v>438</v>
      </c>
      <c r="B325" s="3" t="s">
        <v>308</v>
      </c>
      <c r="C325" s="1">
        <v>12</v>
      </c>
      <c r="D325" s="13" t="s">
        <v>304</v>
      </c>
      <c r="E325" s="2">
        <v>32</v>
      </c>
      <c r="F325" s="34">
        <f t="shared" si="111"/>
        <v>48</v>
      </c>
      <c r="G325" s="34">
        <f t="shared" si="112"/>
        <v>55.679999999999993</v>
      </c>
      <c r="H325" s="33">
        <f t="shared" si="113"/>
        <v>4.6399999999999997</v>
      </c>
      <c r="I325" s="33">
        <f t="shared" si="123"/>
        <v>5.1040000000000001</v>
      </c>
      <c r="J325" s="35">
        <f t="shared" si="114"/>
        <v>5</v>
      </c>
      <c r="K325" s="33">
        <f t="shared" si="115"/>
        <v>0.36000000000000032</v>
      </c>
      <c r="L325" s="33">
        <f t="shared" si="116"/>
        <v>4.3200000000000038</v>
      </c>
      <c r="M325" s="33" t="s">
        <v>134</v>
      </c>
      <c r="N325" s="33">
        <v>12</v>
      </c>
      <c r="O325" s="33">
        <f t="shared" si="117"/>
        <v>4.6399999999999997</v>
      </c>
      <c r="P325" s="33">
        <f t="shared" si="118"/>
        <v>5</v>
      </c>
      <c r="Q325" s="33">
        <f t="shared" si="119"/>
        <v>0.36000000000000032</v>
      </c>
      <c r="R325" s="33">
        <f t="shared" si="120"/>
        <v>4.3200000000000038</v>
      </c>
      <c r="S325" s="33" t="str">
        <f t="shared" si="124"/>
        <v>head</v>
      </c>
      <c r="T325" s="6">
        <f t="shared" si="121"/>
        <v>5</v>
      </c>
      <c r="BI325" s="1">
        <v>5</v>
      </c>
      <c r="BJ325" s="1">
        <v>3</v>
      </c>
      <c r="BK325" s="1">
        <v>9</v>
      </c>
      <c r="BM325" s="35"/>
      <c r="BN325" s="35"/>
      <c r="BO325" s="35"/>
      <c r="BP325" s="8">
        <f t="shared" si="110"/>
        <v>0</v>
      </c>
      <c r="BQ325" s="12"/>
    </row>
    <row r="326" spans="1:69" s="1" customFormat="1" ht="12" customHeight="1" x14ac:dyDescent="0.15">
      <c r="A326" s="17" t="s">
        <v>439</v>
      </c>
      <c r="B326" s="3" t="s">
        <v>308</v>
      </c>
      <c r="C326" s="1">
        <v>12</v>
      </c>
      <c r="D326" s="13" t="s">
        <v>304</v>
      </c>
      <c r="E326" s="2">
        <v>38</v>
      </c>
      <c r="F326" s="34">
        <f t="shared" si="111"/>
        <v>57</v>
      </c>
      <c r="G326" s="34">
        <f t="shared" si="112"/>
        <v>66.11999999999999</v>
      </c>
      <c r="H326" s="33">
        <f t="shared" si="113"/>
        <v>5.5099999999999989</v>
      </c>
      <c r="I326" s="33"/>
      <c r="J326" s="35">
        <f t="shared" si="114"/>
        <v>6</v>
      </c>
      <c r="K326" s="33">
        <f t="shared" si="115"/>
        <v>0.4900000000000011</v>
      </c>
      <c r="L326" s="33">
        <f t="shared" si="116"/>
        <v>5.8800000000000132</v>
      </c>
      <c r="M326" s="33" t="s">
        <v>106</v>
      </c>
      <c r="N326" s="33">
        <v>12</v>
      </c>
      <c r="O326" s="33">
        <f t="shared" si="117"/>
        <v>5.5099999999999989</v>
      </c>
      <c r="P326" s="33">
        <f t="shared" si="118"/>
        <v>6</v>
      </c>
      <c r="Q326" s="33">
        <f t="shared" si="119"/>
        <v>0.4900000000000011</v>
      </c>
      <c r="R326" s="33">
        <f t="shared" si="120"/>
        <v>5.8800000000000132</v>
      </c>
      <c r="S326" s="33" t="str">
        <f t="shared" si="124"/>
        <v>bunch</v>
      </c>
      <c r="T326" s="6">
        <f t="shared" si="121"/>
        <v>6</v>
      </c>
      <c r="BM326" s="35"/>
      <c r="BN326" s="35"/>
      <c r="BO326" s="35"/>
      <c r="BP326" s="8">
        <f t="shared" ref="BP326:BP389" si="125">BL326*N326*P326</f>
        <v>0</v>
      </c>
      <c r="BQ326" s="12"/>
    </row>
    <row r="327" spans="1:69" s="1" customFormat="1" ht="12" customHeight="1" x14ac:dyDescent="0.15">
      <c r="A327" s="17" t="s">
        <v>193</v>
      </c>
      <c r="B327" s="3" t="s">
        <v>308</v>
      </c>
      <c r="C327" s="1">
        <v>20</v>
      </c>
      <c r="D327" s="13" t="s">
        <v>107</v>
      </c>
      <c r="E327" s="2">
        <v>30</v>
      </c>
      <c r="F327" s="34">
        <f t="shared" si="111"/>
        <v>45</v>
      </c>
      <c r="G327" s="34">
        <f t="shared" si="112"/>
        <v>52.199999999999996</v>
      </c>
      <c r="H327" s="33">
        <f t="shared" si="113"/>
        <v>2.61</v>
      </c>
      <c r="I327" s="33">
        <f>H327*1.1</f>
        <v>2.871</v>
      </c>
      <c r="J327" s="35">
        <f t="shared" si="114"/>
        <v>3</v>
      </c>
      <c r="K327" s="33">
        <f t="shared" si="115"/>
        <v>0.39000000000000012</v>
      </c>
      <c r="L327" s="33">
        <f t="shared" si="116"/>
        <v>7.8000000000000025</v>
      </c>
      <c r="M327" s="33" t="s">
        <v>110</v>
      </c>
      <c r="N327" s="33">
        <v>80</v>
      </c>
      <c r="O327" s="33">
        <f t="shared" si="117"/>
        <v>0.65249999999999997</v>
      </c>
      <c r="P327" s="33">
        <f t="shared" si="118"/>
        <v>1</v>
      </c>
      <c r="Q327" s="33">
        <f t="shared" si="119"/>
        <v>0.34750000000000003</v>
      </c>
      <c r="R327" s="33">
        <f t="shared" si="120"/>
        <v>27.800000000000004</v>
      </c>
      <c r="S327" s="33" t="str">
        <f t="shared" si="124"/>
        <v>1/4 lbs</v>
      </c>
      <c r="T327" s="6">
        <f t="shared" si="121"/>
        <v>1</v>
      </c>
      <c r="U327" s="13"/>
      <c r="V327" s="61">
        <v>17</v>
      </c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>
        <v>17</v>
      </c>
      <c r="BB327" s="61">
        <v>15</v>
      </c>
      <c r="BC327" s="61">
        <v>19</v>
      </c>
      <c r="BD327" s="61">
        <v>13</v>
      </c>
      <c r="BE327" s="61">
        <v>23</v>
      </c>
      <c r="BF327" s="61">
        <v>17</v>
      </c>
      <c r="BG327" s="61">
        <v>19</v>
      </c>
      <c r="BH327" s="61">
        <v>12</v>
      </c>
      <c r="BI327" s="61">
        <v>21</v>
      </c>
      <c r="BJ327" s="66" t="s">
        <v>361</v>
      </c>
      <c r="BK327" s="61">
        <v>21</v>
      </c>
      <c r="BM327" s="35"/>
      <c r="BN327" s="35"/>
      <c r="BO327" s="35"/>
      <c r="BP327" s="8">
        <f t="shared" si="125"/>
        <v>0</v>
      </c>
      <c r="BQ327" s="12"/>
    </row>
    <row r="328" spans="1:69" s="1" customFormat="1" ht="12" customHeight="1" x14ac:dyDescent="0.15">
      <c r="A328" s="17" t="s">
        <v>440</v>
      </c>
      <c r="B328" s="3" t="s">
        <v>308</v>
      </c>
      <c r="C328" s="1">
        <v>24</v>
      </c>
      <c r="D328" s="13" t="s">
        <v>304</v>
      </c>
      <c r="E328" s="2">
        <v>48</v>
      </c>
      <c r="F328" s="34">
        <f t="shared" si="111"/>
        <v>72</v>
      </c>
      <c r="G328" s="34">
        <f t="shared" si="112"/>
        <v>83.52</v>
      </c>
      <c r="H328" s="33">
        <f t="shared" si="113"/>
        <v>3.48</v>
      </c>
      <c r="I328" s="33"/>
      <c r="J328" s="35">
        <f t="shared" si="114"/>
        <v>3</v>
      </c>
      <c r="K328" s="33">
        <f t="shared" si="115"/>
        <v>-0.48</v>
      </c>
      <c r="L328" s="33">
        <f t="shared" si="116"/>
        <v>-11.52</v>
      </c>
      <c r="M328" s="33" t="s">
        <v>106</v>
      </c>
      <c r="N328" s="33">
        <v>24</v>
      </c>
      <c r="O328" s="33">
        <f t="shared" si="117"/>
        <v>3.48</v>
      </c>
      <c r="P328" s="33">
        <f t="shared" si="118"/>
        <v>3</v>
      </c>
      <c r="Q328" s="33">
        <f t="shared" si="119"/>
        <v>-0.48</v>
      </c>
      <c r="R328" s="33">
        <f t="shared" si="120"/>
        <v>-11.52</v>
      </c>
      <c r="S328" s="1" t="str">
        <f t="shared" si="124"/>
        <v>bunch</v>
      </c>
      <c r="T328" s="6">
        <f t="shared" si="121"/>
        <v>3</v>
      </c>
      <c r="U328" s="13"/>
      <c r="BM328" s="6"/>
      <c r="BN328" s="6"/>
      <c r="BO328" s="6"/>
      <c r="BP328" s="8">
        <f t="shared" si="125"/>
        <v>0</v>
      </c>
      <c r="BQ328" s="12"/>
    </row>
    <row r="329" spans="1:69" s="1" customFormat="1" ht="12" customHeight="1" x14ac:dyDescent="0.15">
      <c r="A329" s="17" t="s">
        <v>441</v>
      </c>
      <c r="B329" s="3" t="s">
        <v>442</v>
      </c>
      <c r="C329" s="1">
        <v>60</v>
      </c>
      <c r="D329" s="13" t="s">
        <v>107</v>
      </c>
      <c r="E329" s="2">
        <v>120</v>
      </c>
      <c r="F329" s="34">
        <f t="shared" si="111"/>
        <v>180</v>
      </c>
      <c r="G329" s="34">
        <f t="shared" si="112"/>
        <v>208.79999999999998</v>
      </c>
      <c r="H329" s="33">
        <f t="shared" si="113"/>
        <v>3.4799999999999995</v>
      </c>
      <c r="I329" s="33">
        <f t="shared" ref="I329:I334" si="126">H329*1.1</f>
        <v>3.8279999999999998</v>
      </c>
      <c r="J329" s="35">
        <f t="shared" si="114"/>
        <v>3</v>
      </c>
      <c r="K329" s="33">
        <f t="shared" si="115"/>
        <v>-0.47999999999999954</v>
      </c>
      <c r="L329" s="33">
        <f t="shared" si="116"/>
        <v>-28.799999999999972</v>
      </c>
      <c r="M329" s="33" t="s">
        <v>149</v>
      </c>
      <c r="N329" s="33">
        <v>60</v>
      </c>
      <c r="O329" s="33">
        <f t="shared" si="117"/>
        <v>3.4799999999999995</v>
      </c>
      <c r="P329" s="33">
        <f t="shared" si="118"/>
        <v>3</v>
      </c>
      <c r="Q329" s="33">
        <f t="shared" si="119"/>
        <v>-0.47999999999999954</v>
      </c>
      <c r="R329" s="33">
        <f t="shared" si="120"/>
        <v>-28.799999999999972</v>
      </c>
      <c r="S329" s="33" t="str">
        <f t="shared" si="124"/>
        <v>1 lbs</v>
      </c>
      <c r="T329" s="6">
        <f t="shared" si="121"/>
        <v>3</v>
      </c>
      <c r="U329" s="13"/>
      <c r="V329" s="61"/>
      <c r="W329" s="61"/>
      <c r="X329" s="61"/>
      <c r="Y329" s="61"/>
      <c r="Z329" s="61"/>
      <c r="AA329" s="61"/>
      <c r="AB329" s="61"/>
      <c r="AC329" s="61"/>
      <c r="AD329" s="61">
        <v>0</v>
      </c>
      <c r="AE329" s="61">
        <v>1</v>
      </c>
      <c r="AF329" s="64">
        <v>1.75</v>
      </c>
      <c r="AG329" s="61">
        <v>0</v>
      </c>
      <c r="AH329" s="63">
        <v>2.5</v>
      </c>
      <c r="AI329" s="61">
        <v>0</v>
      </c>
      <c r="AJ329" s="61">
        <v>0</v>
      </c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N329" s="35"/>
      <c r="BO329" s="35"/>
      <c r="BP329" s="8">
        <f t="shared" si="125"/>
        <v>0</v>
      </c>
      <c r="BQ329" s="12"/>
    </row>
    <row r="330" spans="1:69" s="1" customFormat="1" ht="12" customHeight="1" x14ac:dyDescent="0.15">
      <c r="A330" s="17" t="s">
        <v>443</v>
      </c>
      <c r="B330" s="17" t="s">
        <v>308</v>
      </c>
      <c r="C330" s="1">
        <v>24</v>
      </c>
      <c r="D330" s="13" t="s">
        <v>304</v>
      </c>
      <c r="E330" s="2">
        <v>48</v>
      </c>
      <c r="F330" s="34">
        <f t="shared" si="111"/>
        <v>72</v>
      </c>
      <c r="G330" s="34">
        <f t="shared" si="112"/>
        <v>83.52</v>
      </c>
      <c r="H330" s="33">
        <f t="shared" si="113"/>
        <v>3.48</v>
      </c>
      <c r="I330" s="33">
        <f t="shared" si="126"/>
        <v>3.8280000000000003</v>
      </c>
      <c r="J330" s="35">
        <f t="shared" si="114"/>
        <v>3</v>
      </c>
      <c r="K330" s="33">
        <f t="shared" si="115"/>
        <v>-0.48</v>
      </c>
      <c r="L330" s="33">
        <f t="shared" si="116"/>
        <v>-11.52</v>
      </c>
      <c r="M330" s="33" t="s">
        <v>134</v>
      </c>
      <c r="N330" s="33">
        <v>24</v>
      </c>
      <c r="O330" s="33">
        <f t="shared" si="117"/>
        <v>3.48</v>
      </c>
      <c r="P330" s="33">
        <f t="shared" si="118"/>
        <v>3</v>
      </c>
      <c r="Q330" s="33">
        <f t="shared" si="119"/>
        <v>-0.48</v>
      </c>
      <c r="R330" s="33">
        <f t="shared" si="120"/>
        <v>-11.52</v>
      </c>
      <c r="S330" s="1" t="str">
        <f t="shared" si="124"/>
        <v>head</v>
      </c>
      <c r="T330" s="6">
        <f t="shared" si="121"/>
        <v>3</v>
      </c>
      <c r="U330" s="13"/>
      <c r="AK330" s="1">
        <v>10</v>
      </c>
      <c r="AL330" s="1">
        <v>23</v>
      </c>
      <c r="BM330" s="6"/>
      <c r="BN330" s="6"/>
      <c r="BO330" s="6"/>
      <c r="BP330" s="8">
        <f t="shared" si="125"/>
        <v>0</v>
      </c>
      <c r="BQ330" s="12"/>
    </row>
    <row r="331" spans="1:69" s="1" customFormat="1" ht="12" customHeight="1" x14ac:dyDescent="0.15">
      <c r="A331" s="17" t="s">
        <v>444</v>
      </c>
      <c r="B331" s="17" t="s">
        <v>308</v>
      </c>
      <c r="C331" s="1">
        <v>24</v>
      </c>
      <c r="D331" s="13" t="s">
        <v>304</v>
      </c>
      <c r="E331" s="2">
        <v>48</v>
      </c>
      <c r="F331" s="34">
        <f t="shared" si="111"/>
        <v>72</v>
      </c>
      <c r="G331" s="34">
        <f t="shared" si="112"/>
        <v>83.52</v>
      </c>
      <c r="H331" s="33">
        <f t="shared" si="113"/>
        <v>3.48</v>
      </c>
      <c r="I331" s="33">
        <f t="shared" si="126"/>
        <v>3.8280000000000003</v>
      </c>
      <c r="J331" s="35">
        <f t="shared" si="114"/>
        <v>3</v>
      </c>
      <c r="K331" s="33">
        <f t="shared" si="115"/>
        <v>-0.48</v>
      </c>
      <c r="L331" s="33">
        <f t="shared" si="116"/>
        <v>-11.52</v>
      </c>
      <c r="M331" s="33" t="s">
        <v>134</v>
      </c>
      <c r="N331" s="33">
        <v>24</v>
      </c>
      <c r="O331" s="33">
        <f t="shared" si="117"/>
        <v>3.48</v>
      </c>
      <c r="P331" s="33">
        <f t="shared" si="118"/>
        <v>3</v>
      </c>
      <c r="Q331" s="33">
        <f t="shared" si="119"/>
        <v>-0.48</v>
      </c>
      <c r="R331" s="33">
        <f t="shared" si="120"/>
        <v>-11.52</v>
      </c>
      <c r="S331" s="1" t="str">
        <f t="shared" si="124"/>
        <v>head</v>
      </c>
      <c r="T331" s="6">
        <f t="shared" si="121"/>
        <v>3</v>
      </c>
      <c r="U331" s="13"/>
      <c r="AK331" s="1">
        <v>6</v>
      </c>
      <c r="BM331" s="6"/>
      <c r="BN331" s="6"/>
      <c r="BO331" s="6"/>
      <c r="BP331" s="8">
        <f t="shared" si="125"/>
        <v>0</v>
      </c>
      <c r="BQ331" s="12"/>
    </row>
    <row r="332" spans="1:69" s="1" customFormat="1" ht="12" customHeight="1" x14ac:dyDescent="0.15">
      <c r="A332" s="17" t="s">
        <v>445</v>
      </c>
      <c r="B332" s="17" t="s">
        <v>308</v>
      </c>
      <c r="C332" s="1">
        <v>24</v>
      </c>
      <c r="D332" s="13" t="s">
        <v>304</v>
      </c>
      <c r="E332" s="2">
        <v>50</v>
      </c>
      <c r="F332" s="34">
        <f t="shared" si="111"/>
        <v>75</v>
      </c>
      <c r="G332" s="34">
        <f t="shared" si="112"/>
        <v>87</v>
      </c>
      <c r="H332" s="33">
        <f t="shared" si="113"/>
        <v>3.625</v>
      </c>
      <c r="I332" s="33">
        <f t="shared" si="126"/>
        <v>3.9875000000000003</v>
      </c>
      <c r="J332" s="35">
        <f t="shared" si="114"/>
        <v>4</v>
      </c>
      <c r="K332" s="33">
        <f t="shared" si="115"/>
        <v>0.375</v>
      </c>
      <c r="L332" s="33">
        <f t="shared" si="116"/>
        <v>9</v>
      </c>
      <c r="M332" s="33" t="s">
        <v>134</v>
      </c>
      <c r="N332" s="33">
        <v>24</v>
      </c>
      <c r="O332" s="33">
        <f t="shared" si="117"/>
        <v>3.625</v>
      </c>
      <c r="P332" s="33">
        <f t="shared" si="118"/>
        <v>4</v>
      </c>
      <c r="Q332" s="33">
        <f t="shared" si="119"/>
        <v>0.375</v>
      </c>
      <c r="R332" s="33">
        <f t="shared" si="120"/>
        <v>9</v>
      </c>
      <c r="S332" s="1" t="str">
        <f t="shared" si="124"/>
        <v>head</v>
      </c>
      <c r="T332" s="6">
        <f t="shared" si="121"/>
        <v>4</v>
      </c>
      <c r="U332" s="13"/>
      <c r="AK332" s="1">
        <v>13</v>
      </c>
      <c r="AL332" s="1">
        <v>7</v>
      </c>
      <c r="AM332" s="1">
        <v>20</v>
      </c>
      <c r="AN332" s="1">
        <v>7</v>
      </c>
      <c r="BM332" s="35"/>
      <c r="BN332" s="6"/>
      <c r="BO332" s="6"/>
      <c r="BP332" s="8">
        <f t="shared" si="125"/>
        <v>0</v>
      </c>
      <c r="BQ332" s="12"/>
    </row>
    <row r="333" spans="1:69" s="1" customFormat="1" ht="12" customHeight="1" x14ac:dyDescent="0.15">
      <c r="A333" s="17" t="s">
        <v>446</v>
      </c>
      <c r="B333" s="17" t="s">
        <v>447</v>
      </c>
      <c r="C333" s="1">
        <v>3</v>
      </c>
      <c r="D333" s="13" t="s">
        <v>107</v>
      </c>
      <c r="E333" s="2">
        <v>16.5</v>
      </c>
      <c r="F333" s="34">
        <f t="shared" si="111"/>
        <v>24.75</v>
      </c>
      <c r="G333" s="34">
        <f t="shared" si="112"/>
        <v>28.709999999999997</v>
      </c>
      <c r="H333" s="33">
        <f t="shared" si="113"/>
        <v>9.5699999999999985</v>
      </c>
      <c r="I333" s="33">
        <f t="shared" si="126"/>
        <v>10.526999999999999</v>
      </c>
      <c r="J333" s="35">
        <f t="shared" si="114"/>
        <v>10</v>
      </c>
      <c r="K333" s="33">
        <f t="shared" si="115"/>
        <v>0.43000000000000149</v>
      </c>
      <c r="L333" s="33">
        <f t="shared" si="116"/>
        <v>1.2900000000000045</v>
      </c>
      <c r="M333" s="33" t="s">
        <v>110</v>
      </c>
      <c r="N333" s="33">
        <v>12</v>
      </c>
      <c r="O333" s="33">
        <f t="shared" si="117"/>
        <v>2.3924999999999996</v>
      </c>
      <c r="P333" s="33">
        <f t="shared" si="118"/>
        <v>2</v>
      </c>
      <c r="Q333" s="33">
        <f t="shared" si="119"/>
        <v>-0.39249999999999963</v>
      </c>
      <c r="R333" s="33">
        <f t="shared" si="120"/>
        <v>-4.7099999999999955</v>
      </c>
      <c r="S333" s="33" t="str">
        <f t="shared" si="124"/>
        <v>1/4 lbs</v>
      </c>
      <c r="T333" s="6">
        <f t="shared" si="121"/>
        <v>2</v>
      </c>
      <c r="U333" s="13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N333" s="35"/>
      <c r="BO333" s="35"/>
      <c r="BP333" s="8">
        <f t="shared" si="125"/>
        <v>0</v>
      </c>
      <c r="BQ333" s="12"/>
    </row>
    <row r="334" spans="1:69" s="1" customFormat="1" ht="12" customHeight="1" x14ac:dyDescent="0.15">
      <c r="A334" s="17" t="s">
        <v>448</v>
      </c>
      <c r="B334" s="3" t="s">
        <v>308</v>
      </c>
      <c r="C334" s="1">
        <v>25</v>
      </c>
      <c r="D334" s="13" t="s">
        <v>304</v>
      </c>
      <c r="E334" s="2">
        <v>78</v>
      </c>
      <c r="F334" s="34">
        <f t="shared" si="111"/>
        <v>117</v>
      </c>
      <c r="G334" s="34">
        <f t="shared" si="112"/>
        <v>135.72</v>
      </c>
      <c r="H334" s="33">
        <f t="shared" si="113"/>
        <v>5.4287999999999998</v>
      </c>
      <c r="I334" s="33">
        <f t="shared" si="126"/>
        <v>5.9716800000000001</v>
      </c>
      <c r="J334" s="35">
        <f t="shared" si="114"/>
        <v>5</v>
      </c>
      <c r="K334" s="33">
        <f t="shared" si="115"/>
        <v>-0.42879999999999985</v>
      </c>
      <c r="L334" s="33">
        <f t="shared" si="116"/>
        <v>-10.719999999999995</v>
      </c>
      <c r="M334" s="33" t="s">
        <v>449</v>
      </c>
      <c r="N334" s="33">
        <v>7</v>
      </c>
      <c r="O334" s="33">
        <f t="shared" si="117"/>
        <v>19.388571428571428</v>
      </c>
      <c r="P334" s="33">
        <f t="shared" si="118"/>
        <v>19</v>
      </c>
      <c r="Q334" s="33">
        <f t="shared" si="119"/>
        <v>-0.3885714285714279</v>
      </c>
      <c r="R334" s="33">
        <f t="shared" si="120"/>
        <v>-2.7199999999999953</v>
      </c>
      <c r="S334" s="1" t="str">
        <f t="shared" si="124"/>
        <v>fruit (52)</v>
      </c>
      <c r="T334" s="6">
        <f t="shared" si="121"/>
        <v>19</v>
      </c>
      <c r="U334" s="13"/>
      <c r="AN334" s="13"/>
      <c r="AO334" s="13"/>
      <c r="AR334" s="1">
        <v>6</v>
      </c>
      <c r="AS334" s="13" t="s">
        <v>450</v>
      </c>
      <c r="AT334" s="13" t="s">
        <v>451</v>
      </c>
      <c r="AV334" s="13"/>
      <c r="AW334" s="13" t="s">
        <v>361</v>
      </c>
      <c r="AX334" s="13" t="s">
        <v>361</v>
      </c>
      <c r="AY334" s="13" t="s">
        <v>388</v>
      </c>
      <c r="BM334" s="6"/>
      <c r="BN334" s="6"/>
      <c r="BO334" s="6"/>
      <c r="BP334" s="8">
        <f t="shared" si="125"/>
        <v>0</v>
      </c>
      <c r="BQ334" s="12"/>
    </row>
    <row r="335" spans="1:69" s="1" customFormat="1" ht="12" customHeight="1" x14ac:dyDescent="0.15">
      <c r="A335" s="17" t="s">
        <v>452</v>
      </c>
      <c r="B335" s="17" t="s">
        <v>308</v>
      </c>
      <c r="C335" s="1">
        <v>10</v>
      </c>
      <c r="D335" s="13" t="s">
        <v>304</v>
      </c>
      <c r="E335" s="2">
        <v>36</v>
      </c>
      <c r="F335" s="34">
        <f t="shared" si="111"/>
        <v>54</v>
      </c>
      <c r="G335" s="34">
        <f t="shared" si="112"/>
        <v>62.639999999999993</v>
      </c>
      <c r="H335" s="33">
        <f t="shared" si="113"/>
        <v>6.2639999999999993</v>
      </c>
      <c r="I335" s="33"/>
      <c r="J335" s="35">
        <f t="shared" si="114"/>
        <v>6</v>
      </c>
      <c r="K335" s="33">
        <f t="shared" si="115"/>
        <v>-0.26399999999999935</v>
      </c>
      <c r="L335" s="33">
        <f t="shared" si="116"/>
        <v>-2.6399999999999935</v>
      </c>
      <c r="M335" s="33" t="s">
        <v>176</v>
      </c>
      <c r="N335" s="33">
        <v>10</v>
      </c>
      <c r="O335" s="33">
        <f t="shared" si="117"/>
        <v>6.2639999999999993</v>
      </c>
      <c r="P335" s="33">
        <f t="shared" si="118"/>
        <v>6</v>
      </c>
      <c r="Q335" s="33">
        <f t="shared" si="119"/>
        <v>-0.26399999999999935</v>
      </c>
      <c r="R335" s="33">
        <f t="shared" si="120"/>
        <v>-2.6399999999999935</v>
      </c>
      <c r="S335" s="1" t="str">
        <f t="shared" si="124"/>
        <v>fruit</v>
      </c>
      <c r="T335" s="6">
        <f t="shared" si="121"/>
        <v>6</v>
      </c>
      <c r="U335" s="13"/>
      <c r="AM335" s="13"/>
      <c r="BM335" s="6"/>
      <c r="BN335" s="6"/>
      <c r="BO335" s="6"/>
      <c r="BP335" s="8">
        <f t="shared" si="125"/>
        <v>0</v>
      </c>
      <c r="BQ335" s="12"/>
    </row>
    <row r="336" spans="1:69" s="1" customFormat="1" ht="12" customHeight="1" x14ac:dyDescent="0.15">
      <c r="A336" s="17" t="s">
        <v>453</v>
      </c>
      <c r="B336" s="3" t="s">
        <v>308</v>
      </c>
      <c r="C336" s="1">
        <v>10</v>
      </c>
      <c r="D336" s="13" t="s">
        <v>304</v>
      </c>
      <c r="E336" s="2">
        <v>35</v>
      </c>
      <c r="F336" s="34">
        <f t="shared" si="111"/>
        <v>52.5</v>
      </c>
      <c r="G336" s="34">
        <f t="shared" si="112"/>
        <v>60.9</v>
      </c>
      <c r="H336" s="33">
        <f t="shared" si="113"/>
        <v>6.09</v>
      </c>
      <c r="I336" s="33"/>
      <c r="J336" s="35">
        <f t="shared" si="114"/>
        <v>6</v>
      </c>
      <c r="K336" s="33">
        <f t="shared" si="115"/>
        <v>-8.9999999999999858E-2</v>
      </c>
      <c r="L336" s="33">
        <f t="shared" si="116"/>
        <v>-0.89999999999999858</v>
      </c>
      <c r="M336" s="33" t="s">
        <v>176</v>
      </c>
      <c r="N336" s="33">
        <v>10</v>
      </c>
      <c r="O336" s="33">
        <f t="shared" si="117"/>
        <v>6.09</v>
      </c>
      <c r="P336" s="33">
        <f t="shared" si="118"/>
        <v>6</v>
      </c>
      <c r="Q336" s="33">
        <f t="shared" si="119"/>
        <v>-8.9999999999999858E-2</v>
      </c>
      <c r="R336" s="33">
        <f t="shared" si="120"/>
        <v>-0.89999999999999858</v>
      </c>
      <c r="S336" s="1" t="str">
        <f t="shared" si="124"/>
        <v>fruit</v>
      </c>
      <c r="T336" s="6">
        <f t="shared" si="121"/>
        <v>6</v>
      </c>
      <c r="U336" s="13"/>
      <c r="BM336" s="6"/>
      <c r="BN336" s="6"/>
      <c r="BO336" s="6"/>
      <c r="BP336" s="8">
        <f t="shared" si="125"/>
        <v>0</v>
      </c>
      <c r="BQ336" s="12"/>
    </row>
    <row r="337" spans="1:69" s="1" customFormat="1" ht="12" customHeight="1" x14ac:dyDescent="0.15">
      <c r="A337" s="17" t="s">
        <v>454</v>
      </c>
      <c r="B337" s="3" t="s">
        <v>308</v>
      </c>
      <c r="C337" s="1">
        <v>10</v>
      </c>
      <c r="D337" s="13" t="s">
        <v>304</v>
      </c>
      <c r="E337" s="2">
        <v>40</v>
      </c>
      <c r="F337" s="34">
        <f t="shared" ref="F337:F400" si="127">E337*1.5</f>
        <v>60</v>
      </c>
      <c r="G337" s="34">
        <f t="shared" ref="G337:G400" si="128">F337*$C$28</f>
        <v>69.599999999999994</v>
      </c>
      <c r="H337" s="33">
        <f t="shared" ref="H337:H400" si="129">G337/C337</f>
        <v>6.9599999999999991</v>
      </c>
      <c r="I337" s="33">
        <f>H337*1.1</f>
        <v>7.6559999999999997</v>
      </c>
      <c r="J337" s="35">
        <f t="shared" ref="J337:J400" si="130">ROUND(H337,0)</f>
        <v>7</v>
      </c>
      <c r="K337" s="33">
        <f t="shared" ref="K337:K400" si="131">J337-H337</f>
        <v>4.0000000000000924E-2</v>
      </c>
      <c r="L337" s="33">
        <f t="shared" ref="L337:L400" si="132">K337*C337</f>
        <v>0.40000000000000924</v>
      </c>
      <c r="M337" s="33" t="s">
        <v>455</v>
      </c>
      <c r="N337" s="33">
        <v>7</v>
      </c>
      <c r="O337" s="33">
        <f t="shared" ref="O337:O400" si="133">G337/N337</f>
        <v>9.9428571428571413</v>
      </c>
      <c r="P337" s="33">
        <f t="shared" ref="P337:P400" si="134">ROUND(O337,0)</f>
        <v>10</v>
      </c>
      <c r="Q337" s="33">
        <f t="shared" ref="Q337:Q400" si="135">P337-O337</f>
        <v>5.7142857142858716E-2</v>
      </c>
      <c r="R337" s="33">
        <f t="shared" ref="R337:R400" si="136">Q337*N337</f>
        <v>0.40000000000001101</v>
      </c>
      <c r="S337" s="1" t="str">
        <f t="shared" si="124"/>
        <v>fruit (69)</v>
      </c>
      <c r="T337" s="6">
        <f t="shared" ref="T337:T400" si="137">P337</f>
        <v>10</v>
      </c>
      <c r="U337" s="13"/>
      <c r="AN337" s="13"/>
      <c r="AO337" s="13"/>
      <c r="AQ337" s="13" t="s">
        <v>361</v>
      </c>
      <c r="AR337" s="13" t="s">
        <v>78</v>
      </c>
      <c r="AS337" s="13" t="s">
        <v>361</v>
      </c>
      <c r="AT337" s="13" t="s">
        <v>386</v>
      </c>
      <c r="AU337" s="16" t="s">
        <v>362</v>
      </c>
      <c r="AV337" s="13" t="s">
        <v>406</v>
      </c>
      <c r="AW337" s="13" t="s">
        <v>456</v>
      </c>
      <c r="AX337" s="13" t="s">
        <v>457</v>
      </c>
      <c r="BM337" s="35"/>
      <c r="BN337" s="6"/>
      <c r="BO337" s="6"/>
      <c r="BP337" s="8">
        <f t="shared" si="125"/>
        <v>0</v>
      </c>
      <c r="BQ337" s="12"/>
    </row>
    <row r="338" spans="1:69" s="1" customFormat="1" ht="12" customHeight="1" x14ac:dyDescent="0.15">
      <c r="A338" s="17" t="s">
        <v>458</v>
      </c>
      <c r="B338" s="3" t="s">
        <v>308</v>
      </c>
      <c r="C338" s="1">
        <v>9</v>
      </c>
      <c r="D338" s="13" t="s">
        <v>304</v>
      </c>
      <c r="E338" s="2">
        <v>30</v>
      </c>
      <c r="F338" s="34">
        <f t="shared" si="127"/>
        <v>45</v>
      </c>
      <c r="G338" s="34">
        <f t="shared" si="128"/>
        <v>52.199999999999996</v>
      </c>
      <c r="H338" s="33">
        <f t="shared" si="129"/>
        <v>5.8</v>
      </c>
      <c r="I338" s="33"/>
      <c r="J338" s="35">
        <f t="shared" si="130"/>
        <v>6</v>
      </c>
      <c r="K338" s="33">
        <f t="shared" si="131"/>
        <v>0.20000000000000018</v>
      </c>
      <c r="L338" s="33">
        <f t="shared" si="132"/>
        <v>1.8000000000000016</v>
      </c>
      <c r="M338" s="33" t="s">
        <v>459</v>
      </c>
      <c r="N338" s="33">
        <v>12</v>
      </c>
      <c r="O338" s="33">
        <f t="shared" si="133"/>
        <v>4.3499999999999996</v>
      </c>
      <c r="P338" s="33">
        <f t="shared" si="134"/>
        <v>4</v>
      </c>
      <c r="Q338" s="33">
        <f t="shared" si="135"/>
        <v>-0.34999999999999964</v>
      </c>
      <c r="R338" s="33">
        <f t="shared" si="136"/>
        <v>-4.1999999999999957</v>
      </c>
      <c r="S338" s="33" t="str">
        <f t="shared" si="124"/>
        <v>fruit (48)</v>
      </c>
      <c r="T338" s="6">
        <f t="shared" si="137"/>
        <v>4</v>
      </c>
      <c r="BM338" s="35"/>
      <c r="BN338" s="35"/>
      <c r="BO338" s="35"/>
      <c r="BP338" s="8">
        <f t="shared" si="125"/>
        <v>0</v>
      </c>
      <c r="BQ338" s="12"/>
    </row>
    <row r="339" spans="1:69" s="1" customFormat="1" ht="12" customHeight="1" x14ac:dyDescent="0.15">
      <c r="A339" s="17" t="s">
        <v>460</v>
      </c>
      <c r="B339" s="3" t="s">
        <v>308</v>
      </c>
      <c r="C339" s="1">
        <v>7</v>
      </c>
      <c r="D339" s="13" t="s">
        <v>304</v>
      </c>
      <c r="E339" s="2">
        <v>30</v>
      </c>
      <c r="F339" s="34">
        <f t="shared" si="127"/>
        <v>45</v>
      </c>
      <c r="G339" s="34">
        <f t="shared" si="128"/>
        <v>52.199999999999996</v>
      </c>
      <c r="H339" s="33">
        <f t="shared" si="129"/>
        <v>7.4571428571428564</v>
      </c>
      <c r="I339" s="33"/>
      <c r="J339" s="35">
        <f t="shared" si="130"/>
        <v>7</v>
      </c>
      <c r="K339" s="33">
        <f t="shared" si="131"/>
        <v>-0.45714285714285641</v>
      </c>
      <c r="L339" s="33">
        <f t="shared" si="132"/>
        <v>-3.1999999999999948</v>
      </c>
      <c r="M339" s="33" t="s">
        <v>461</v>
      </c>
      <c r="N339" s="33">
        <v>7</v>
      </c>
      <c r="O339" s="33">
        <f t="shared" si="133"/>
        <v>7.4571428571428564</v>
      </c>
      <c r="P339" s="33">
        <f t="shared" si="134"/>
        <v>7</v>
      </c>
      <c r="Q339" s="33">
        <f t="shared" si="135"/>
        <v>-0.45714285714285641</v>
      </c>
      <c r="R339" s="33">
        <f t="shared" si="136"/>
        <v>-3.1999999999999948</v>
      </c>
      <c r="S339" s="1" t="str">
        <f t="shared" si="124"/>
        <v>fruit (46)</v>
      </c>
      <c r="T339" s="6">
        <f t="shared" si="137"/>
        <v>7</v>
      </c>
      <c r="U339" s="13"/>
      <c r="BM339" s="6"/>
      <c r="BN339" s="6"/>
      <c r="BO339" s="6"/>
      <c r="BP339" s="8">
        <f t="shared" si="125"/>
        <v>0</v>
      </c>
      <c r="BQ339" s="12"/>
    </row>
    <row r="340" spans="1:69" s="1" customFormat="1" ht="12" customHeight="1" x14ac:dyDescent="0.15">
      <c r="A340" s="17" t="s">
        <v>462</v>
      </c>
      <c r="B340" s="17" t="s">
        <v>463</v>
      </c>
      <c r="C340" s="1">
        <v>1</v>
      </c>
      <c r="D340" s="13" t="s">
        <v>464</v>
      </c>
      <c r="E340" s="2">
        <v>3.6</v>
      </c>
      <c r="F340" s="34">
        <f t="shared" si="127"/>
        <v>5.4</v>
      </c>
      <c r="G340" s="34">
        <f t="shared" si="128"/>
        <v>6.2640000000000002</v>
      </c>
      <c r="H340" s="33">
        <f t="shared" si="129"/>
        <v>6.2640000000000002</v>
      </c>
      <c r="I340" s="33"/>
      <c r="J340" s="35">
        <f t="shared" si="130"/>
        <v>6</v>
      </c>
      <c r="K340" s="33">
        <f t="shared" si="131"/>
        <v>-0.26400000000000023</v>
      </c>
      <c r="L340" s="33">
        <f t="shared" si="132"/>
        <v>-0.26400000000000023</v>
      </c>
      <c r="M340" s="33" t="s">
        <v>147</v>
      </c>
      <c r="N340" s="33">
        <v>1</v>
      </c>
      <c r="O340" s="33">
        <f t="shared" si="133"/>
        <v>6.2640000000000002</v>
      </c>
      <c r="P340" s="33">
        <f t="shared" si="134"/>
        <v>6</v>
      </c>
      <c r="Q340" s="33">
        <f t="shared" si="135"/>
        <v>-0.26400000000000023</v>
      </c>
      <c r="R340" s="33">
        <f t="shared" si="136"/>
        <v>-0.26400000000000023</v>
      </c>
      <c r="S340" s="1" t="str">
        <f t="shared" si="124"/>
        <v>bag</v>
      </c>
      <c r="T340" s="6">
        <f t="shared" si="137"/>
        <v>6</v>
      </c>
      <c r="U340" s="13"/>
      <c r="AB340" s="1" t="s">
        <v>78</v>
      </c>
      <c r="BM340" s="6"/>
      <c r="BN340" s="6"/>
      <c r="BO340" s="6"/>
      <c r="BP340" s="8">
        <f t="shared" si="125"/>
        <v>0</v>
      </c>
      <c r="BQ340" s="12"/>
    </row>
    <row r="341" spans="1:69" s="1" customFormat="1" ht="12" customHeight="1" x14ac:dyDescent="0.15">
      <c r="A341" s="3" t="s">
        <v>465</v>
      </c>
      <c r="B341" s="3" t="s">
        <v>466</v>
      </c>
      <c r="C341" s="1">
        <v>6</v>
      </c>
      <c r="D341" s="1" t="s">
        <v>304</v>
      </c>
      <c r="E341" s="2">
        <v>20</v>
      </c>
      <c r="F341" s="34">
        <f t="shared" si="127"/>
        <v>30</v>
      </c>
      <c r="G341" s="34">
        <f t="shared" si="128"/>
        <v>34.799999999999997</v>
      </c>
      <c r="H341" s="33">
        <f t="shared" si="129"/>
        <v>5.8</v>
      </c>
      <c r="I341" s="33"/>
      <c r="J341" s="35">
        <f t="shared" si="130"/>
        <v>6</v>
      </c>
      <c r="K341" s="33">
        <f t="shared" si="131"/>
        <v>0.20000000000000018</v>
      </c>
      <c r="L341" s="33">
        <f t="shared" si="132"/>
        <v>1.2000000000000011</v>
      </c>
      <c r="M341" s="33" t="s">
        <v>467</v>
      </c>
      <c r="N341" s="33">
        <v>6</v>
      </c>
      <c r="O341" s="33">
        <f t="shared" si="133"/>
        <v>5.8</v>
      </c>
      <c r="P341" s="33">
        <f t="shared" si="134"/>
        <v>6</v>
      </c>
      <c r="Q341" s="33">
        <f t="shared" si="135"/>
        <v>0.20000000000000018</v>
      </c>
      <c r="R341" s="33">
        <f t="shared" si="136"/>
        <v>1.2000000000000011</v>
      </c>
      <c r="S341" s="1" t="str">
        <f t="shared" si="124"/>
        <v>unit</v>
      </c>
      <c r="T341" s="6">
        <f t="shared" si="137"/>
        <v>6</v>
      </c>
      <c r="U341" s="13"/>
      <c r="BM341" s="6"/>
      <c r="BN341" s="6"/>
      <c r="BO341" s="6"/>
      <c r="BP341" s="8">
        <f t="shared" si="125"/>
        <v>0</v>
      </c>
      <c r="BQ341" s="12"/>
    </row>
    <row r="342" spans="1:69" s="1" customFormat="1" ht="12" customHeight="1" x14ac:dyDescent="0.15">
      <c r="A342" s="17" t="s">
        <v>468</v>
      </c>
      <c r="B342" s="17" t="s">
        <v>463</v>
      </c>
      <c r="C342" s="1">
        <v>1</v>
      </c>
      <c r="D342" s="13" t="s">
        <v>464</v>
      </c>
      <c r="E342" s="2">
        <v>3.6</v>
      </c>
      <c r="F342" s="34">
        <f t="shared" si="127"/>
        <v>5.4</v>
      </c>
      <c r="G342" s="34">
        <f t="shared" si="128"/>
        <v>6.2640000000000002</v>
      </c>
      <c r="H342" s="33">
        <f t="shared" si="129"/>
        <v>6.2640000000000002</v>
      </c>
      <c r="I342" s="33"/>
      <c r="J342" s="35">
        <f t="shared" si="130"/>
        <v>6</v>
      </c>
      <c r="K342" s="33">
        <f t="shared" si="131"/>
        <v>-0.26400000000000023</v>
      </c>
      <c r="L342" s="33">
        <f t="shared" si="132"/>
        <v>-0.26400000000000023</v>
      </c>
      <c r="M342" s="33" t="s">
        <v>147</v>
      </c>
      <c r="N342" s="33">
        <v>1</v>
      </c>
      <c r="O342" s="33">
        <f t="shared" si="133"/>
        <v>6.2640000000000002</v>
      </c>
      <c r="P342" s="33">
        <f t="shared" si="134"/>
        <v>6</v>
      </c>
      <c r="Q342" s="33">
        <f t="shared" si="135"/>
        <v>-0.26400000000000023</v>
      </c>
      <c r="R342" s="33">
        <f t="shared" si="136"/>
        <v>-0.26400000000000023</v>
      </c>
      <c r="S342" s="1" t="str">
        <f t="shared" si="124"/>
        <v>bag</v>
      </c>
      <c r="T342" s="6">
        <f t="shared" si="137"/>
        <v>6</v>
      </c>
      <c r="U342" s="13"/>
      <c r="AB342" s="1" t="s">
        <v>78</v>
      </c>
      <c r="BM342" s="6"/>
      <c r="BN342" s="6"/>
      <c r="BO342" s="6"/>
      <c r="BP342" s="8">
        <f t="shared" si="125"/>
        <v>0</v>
      </c>
      <c r="BQ342" s="12"/>
    </row>
    <row r="343" spans="1:69" s="1" customFormat="1" ht="12" customHeight="1" x14ac:dyDescent="0.15">
      <c r="A343" s="17" t="s">
        <v>469</v>
      </c>
      <c r="B343" s="17" t="s">
        <v>463</v>
      </c>
      <c r="C343" s="1">
        <v>1</v>
      </c>
      <c r="D343" s="13" t="s">
        <v>464</v>
      </c>
      <c r="E343" s="2">
        <v>3.6</v>
      </c>
      <c r="F343" s="34">
        <f t="shared" si="127"/>
        <v>5.4</v>
      </c>
      <c r="G343" s="34">
        <f t="shared" si="128"/>
        <v>6.2640000000000002</v>
      </c>
      <c r="H343" s="33">
        <f t="shared" si="129"/>
        <v>6.2640000000000002</v>
      </c>
      <c r="I343" s="33">
        <f>H343*1.1</f>
        <v>6.8904000000000005</v>
      </c>
      <c r="J343" s="35">
        <f t="shared" si="130"/>
        <v>6</v>
      </c>
      <c r="K343" s="33">
        <f t="shared" si="131"/>
        <v>-0.26400000000000023</v>
      </c>
      <c r="L343" s="33">
        <f t="shared" si="132"/>
        <v>-0.26400000000000023</v>
      </c>
      <c r="M343" s="33" t="s">
        <v>147</v>
      </c>
      <c r="N343" s="33">
        <v>1</v>
      </c>
      <c r="O343" s="33">
        <f t="shared" si="133"/>
        <v>6.2640000000000002</v>
      </c>
      <c r="P343" s="33">
        <f t="shared" si="134"/>
        <v>6</v>
      </c>
      <c r="Q343" s="33">
        <f t="shared" si="135"/>
        <v>-0.26400000000000023</v>
      </c>
      <c r="R343" s="33">
        <f t="shared" si="136"/>
        <v>-0.26400000000000023</v>
      </c>
      <c r="S343" s="1" t="str">
        <f t="shared" si="124"/>
        <v>bag</v>
      </c>
      <c r="T343" s="6">
        <f t="shared" si="137"/>
        <v>6</v>
      </c>
      <c r="U343" s="13"/>
      <c r="V343" s="1">
        <v>5</v>
      </c>
      <c r="W343" s="1">
        <v>6</v>
      </c>
      <c r="X343" s="1">
        <v>7</v>
      </c>
      <c r="Y343" s="1">
        <v>7</v>
      </c>
      <c r="Z343" s="1">
        <v>6</v>
      </c>
      <c r="AA343" s="1">
        <v>3</v>
      </c>
      <c r="AC343" s="1">
        <v>7</v>
      </c>
      <c r="AD343" s="1">
        <v>3</v>
      </c>
      <c r="AE343" s="1">
        <v>9</v>
      </c>
      <c r="AF343" s="1">
        <v>3</v>
      </c>
      <c r="AG343" s="1">
        <v>3</v>
      </c>
      <c r="AH343" s="1">
        <v>5</v>
      </c>
      <c r="AI343" s="1">
        <v>5</v>
      </c>
      <c r="AJ343" s="1">
        <v>5</v>
      </c>
      <c r="AK343" s="1">
        <v>4</v>
      </c>
      <c r="AL343" s="1">
        <v>6</v>
      </c>
      <c r="AM343" s="1">
        <v>8</v>
      </c>
      <c r="AN343" s="1">
        <v>5</v>
      </c>
      <c r="AO343" s="1">
        <v>5</v>
      </c>
      <c r="AP343" s="1">
        <v>6</v>
      </c>
      <c r="AQ343" s="1">
        <v>2</v>
      </c>
      <c r="AR343" s="13" t="s">
        <v>78</v>
      </c>
      <c r="AS343" s="1">
        <v>2</v>
      </c>
      <c r="AT343" s="1">
        <v>4</v>
      </c>
      <c r="AU343" s="1">
        <v>2</v>
      </c>
      <c r="AV343" s="1">
        <v>5</v>
      </c>
      <c r="AW343" s="1">
        <v>3</v>
      </c>
      <c r="AX343" s="1">
        <v>2</v>
      </c>
      <c r="AY343" s="1">
        <v>2</v>
      </c>
      <c r="AZ343" s="1">
        <v>1</v>
      </c>
      <c r="BA343" s="1">
        <v>2</v>
      </c>
      <c r="BB343" s="1">
        <v>2</v>
      </c>
      <c r="BC343" s="1">
        <v>5</v>
      </c>
      <c r="BD343" s="1">
        <v>1</v>
      </c>
      <c r="BE343" s="1">
        <v>3</v>
      </c>
      <c r="BF343" s="1">
        <v>2</v>
      </c>
      <c r="BG343" s="1">
        <v>3</v>
      </c>
      <c r="BH343" s="1">
        <v>1</v>
      </c>
      <c r="BI343" s="1">
        <v>0</v>
      </c>
      <c r="BJ343" s="1">
        <v>4</v>
      </c>
      <c r="BK343" s="1">
        <v>1</v>
      </c>
      <c r="BM343" s="6"/>
      <c r="BN343" s="6"/>
      <c r="BO343" s="6"/>
      <c r="BP343" s="8">
        <f t="shared" si="125"/>
        <v>0</v>
      </c>
      <c r="BQ343" s="12"/>
    </row>
    <row r="344" spans="1:69" s="1" customFormat="1" ht="12" customHeight="1" x14ac:dyDescent="0.15">
      <c r="A344" s="3" t="s">
        <v>469</v>
      </c>
      <c r="B344" s="3" t="s">
        <v>466</v>
      </c>
      <c r="C344" s="1">
        <v>6</v>
      </c>
      <c r="D344" s="1" t="s">
        <v>304</v>
      </c>
      <c r="E344" s="2">
        <v>20</v>
      </c>
      <c r="F344" s="34">
        <f t="shared" si="127"/>
        <v>30</v>
      </c>
      <c r="G344" s="34">
        <f t="shared" si="128"/>
        <v>34.799999999999997</v>
      </c>
      <c r="H344" s="33">
        <f t="shared" si="129"/>
        <v>5.8</v>
      </c>
      <c r="I344" s="33"/>
      <c r="J344" s="35">
        <f t="shared" si="130"/>
        <v>6</v>
      </c>
      <c r="K344" s="33">
        <f t="shared" si="131"/>
        <v>0.20000000000000018</v>
      </c>
      <c r="L344" s="33">
        <f t="shared" si="132"/>
        <v>1.2000000000000011</v>
      </c>
      <c r="M344" s="33" t="s">
        <v>467</v>
      </c>
      <c r="N344" s="33">
        <v>6</v>
      </c>
      <c r="O344" s="33">
        <f t="shared" si="133"/>
        <v>5.8</v>
      </c>
      <c r="P344" s="33">
        <f t="shared" si="134"/>
        <v>6</v>
      </c>
      <c r="Q344" s="33">
        <f t="shared" si="135"/>
        <v>0.20000000000000018</v>
      </c>
      <c r="R344" s="33">
        <f t="shared" si="136"/>
        <v>1.2000000000000011</v>
      </c>
      <c r="S344" s="1" t="str">
        <f t="shared" si="124"/>
        <v>unit</v>
      </c>
      <c r="T344" s="6">
        <f t="shared" si="137"/>
        <v>6</v>
      </c>
      <c r="U344" s="13"/>
      <c r="BM344" s="6"/>
      <c r="BN344" s="6"/>
      <c r="BO344" s="6"/>
      <c r="BP344" s="8">
        <f t="shared" si="125"/>
        <v>0</v>
      </c>
      <c r="BQ344" s="12"/>
    </row>
    <row r="345" spans="1:69" s="1" customFormat="1" ht="12" customHeight="1" x14ac:dyDescent="0.15">
      <c r="A345" s="17" t="s">
        <v>470</v>
      </c>
      <c r="B345" s="17" t="s">
        <v>463</v>
      </c>
      <c r="C345" s="1">
        <v>1</v>
      </c>
      <c r="D345" s="13" t="s">
        <v>464</v>
      </c>
      <c r="E345" s="2">
        <v>3.6</v>
      </c>
      <c r="F345" s="34">
        <f t="shared" si="127"/>
        <v>5.4</v>
      </c>
      <c r="G345" s="34">
        <f t="shared" si="128"/>
        <v>6.2640000000000002</v>
      </c>
      <c r="H345" s="33">
        <f t="shared" si="129"/>
        <v>6.2640000000000002</v>
      </c>
      <c r="I345" s="33">
        <f>H345*1.1</f>
        <v>6.8904000000000005</v>
      </c>
      <c r="J345" s="35">
        <f t="shared" si="130"/>
        <v>6</v>
      </c>
      <c r="K345" s="33">
        <f t="shared" si="131"/>
        <v>-0.26400000000000023</v>
      </c>
      <c r="L345" s="33">
        <f t="shared" si="132"/>
        <v>-0.26400000000000023</v>
      </c>
      <c r="M345" s="33" t="s">
        <v>147</v>
      </c>
      <c r="N345" s="33">
        <v>1</v>
      </c>
      <c r="O345" s="33">
        <f t="shared" si="133"/>
        <v>6.2640000000000002</v>
      </c>
      <c r="P345" s="33">
        <f t="shared" si="134"/>
        <v>6</v>
      </c>
      <c r="Q345" s="33">
        <f t="shared" si="135"/>
        <v>-0.26400000000000023</v>
      </c>
      <c r="R345" s="33">
        <f t="shared" si="136"/>
        <v>-0.26400000000000023</v>
      </c>
      <c r="S345" s="1" t="str">
        <f t="shared" si="124"/>
        <v>bag</v>
      </c>
      <c r="T345" s="6">
        <f t="shared" si="137"/>
        <v>6</v>
      </c>
      <c r="U345" s="13"/>
      <c r="V345" s="1">
        <v>5</v>
      </c>
      <c r="W345" s="1">
        <v>8</v>
      </c>
      <c r="X345" s="1">
        <v>9</v>
      </c>
      <c r="Y345" s="1">
        <v>7</v>
      </c>
      <c r="Z345" s="1">
        <v>9</v>
      </c>
      <c r="AA345" s="1">
        <v>9</v>
      </c>
      <c r="AB345" s="1">
        <v>7</v>
      </c>
      <c r="AC345" s="1">
        <v>8</v>
      </c>
      <c r="AD345" s="1">
        <v>5</v>
      </c>
      <c r="AE345" s="1">
        <v>8</v>
      </c>
      <c r="AF345" s="1">
        <v>9</v>
      </c>
      <c r="AG345" s="1">
        <v>7</v>
      </c>
      <c r="AH345" s="1">
        <v>8</v>
      </c>
      <c r="AI345" s="1">
        <v>5</v>
      </c>
      <c r="AJ345" s="1">
        <v>10</v>
      </c>
      <c r="AK345" s="1">
        <v>9</v>
      </c>
      <c r="AL345" s="1">
        <v>5</v>
      </c>
      <c r="AM345" s="1">
        <v>4</v>
      </c>
      <c r="AN345" s="1">
        <v>6</v>
      </c>
      <c r="AO345" s="1">
        <v>5</v>
      </c>
      <c r="AP345" s="1">
        <v>6</v>
      </c>
      <c r="AQ345" s="1">
        <v>4</v>
      </c>
      <c r="AR345" s="13" t="s">
        <v>78</v>
      </c>
      <c r="AS345" s="1">
        <v>5</v>
      </c>
      <c r="AT345" s="1">
        <v>4</v>
      </c>
      <c r="AU345" s="1">
        <v>4</v>
      </c>
      <c r="AV345" s="1">
        <v>2</v>
      </c>
      <c r="AW345" s="1">
        <v>4</v>
      </c>
      <c r="AX345" s="1">
        <v>5</v>
      </c>
      <c r="AY345" s="1">
        <v>6</v>
      </c>
      <c r="AZ345" s="1">
        <v>3</v>
      </c>
      <c r="BA345" s="1">
        <v>4</v>
      </c>
      <c r="BB345" s="1">
        <v>2</v>
      </c>
      <c r="BC345" s="1">
        <v>4</v>
      </c>
      <c r="BD345" s="1">
        <v>1</v>
      </c>
      <c r="BE345" s="1">
        <v>6</v>
      </c>
      <c r="BF345" s="1">
        <v>7</v>
      </c>
      <c r="BG345" s="1">
        <v>6</v>
      </c>
      <c r="BH345" s="1">
        <v>7</v>
      </c>
      <c r="BI345" s="1">
        <v>5</v>
      </c>
      <c r="BJ345" s="1">
        <v>4</v>
      </c>
      <c r="BK345" s="1">
        <v>6</v>
      </c>
      <c r="BM345" s="6"/>
      <c r="BN345" s="6"/>
      <c r="BO345" s="6"/>
      <c r="BP345" s="8">
        <f t="shared" si="125"/>
        <v>0</v>
      </c>
      <c r="BQ345" s="12"/>
    </row>
    <row r="346" spans="1:69" s="1" customFormat="1" ht="12" customHeight="1" x14ac:dyDescent="0.15">
      <c r="A346" s="3" t="s">
        <v>470</v>
      </c>
      <c r="B346" s="3" t="s">
        <v>466</v>
      </c>
      <c r="C346" s="1">
        <v>6</v>
      </c>
      <c r="D346" s="1" t="s">
        <v>304</v>
      </c>
      <c r="E346" s="2">
        <v>20</v>
      </c>
      <c r="F346" s="34">
        <f t="shared" si="127"/>
        <v>30</v>
      </c>
      <c r="G346" s="34">
        <f t="shared" si="128"/>
        <v>34.799999999999997</v>
      </c>
      <c r="H346" s="33">
        <f t="shared" si="129"/>
        <v>5.8</v>
      </c>
      <c r="I346" s="33"/>
      <c r="J346" s="35">
        <f t="shared" si="130"/>
        <v>6</v>
      </c>
      <c r="K346" s="33">
        <f t="shared" si="131"/>
        <v>0.20000000000000018</v>
      </c>
      <c r="L346" s="33">
        <f t="shared" si="132"/>
        <v>1.2000000000000011</v>
      </c>
      <c r="M346" s="33" t="s">
        <v>467</v>
      </c>
      <c r="N346" s="33">
        <v>6</v>
      </c>
      <c r="O346" s="33">
        <f t="shared" si="133"/>
        <v>5.8</v>
      </c>
      <c r="P346" s="33">
        <f t="shared" si="134"/>
        <v>6</v>
      </c>
      <c r="Q346" s="33">
        <f t="shared" si="135"/>
        <v>0.20000000000000018</v>
      </c>
      <c r="R346" s="33">
        <f t="shared" si="136"/>
        <v>1.2000000000000011</v>
      </c>
      <c r="S346" s="1" t="str">
        <f t="shared" si="124"/>
        <v>unit</v>
      </c>
      <c r="T346" s="6">
        <f t="shared" si="137"/>
        <v>6</v>
      </c>
      <c r="U346" s="13"/>
      <c r="BM346" s="6"/>
      <c r="BN346" s="6"/>
      <c r="BO346" s="6"/>
      <c r="BP346" s="8">
        <f t="shared" si="125"/>
        <v>0</v>
      </c>
      <c r="BQ346" s="12"/>
    </row>
    <row r="347" spans="1:69" s="1" customFormat="1" ht="12" customHeight="1" x14ac:dyDescent="0.15">
      <c r="A347" s="17" t="s">
        <v>471</v>
      </c>
      <c r="B347" s="3" t="s">
        <v>472</v>
      </c>
      <c r="C347" s="1">
        <v>5</v>
      </c>
      <c r="D347" s="13" t="s">
        <v>107</v>
      </c>
      <c r="E347" s="2">
        <v>18</v>
      </c>
      <c r="F347" s="34">
        <f t="shared" si="127"/>
        <v>27</v>
      </c>
      <c r="G347" s="34">
        <f t="shared" si="128"/>
        <v>31.319999999999997</v>
      </c>
      <c r="H347" s="33">
        <f t="shared" si="129"/>
        <v>6.2639999999999993</v>
      </c>
      <c r="I347" s="33">
        <f>H347*1.1</f>
        <v>6.8903999999999996</v>
      </c>
      <c r="J347" s="35">
        <f t="shared" si="130"/>
        <v>6</v>
      </c>
      <c r="K347" s="33">
        <f t="shared" si="131"/>
        <v>-0.26399999999999935</v>
      </c>
      <c r="L347" s="33">
        <f t="shared" si="132"/>
        <v>-1.3199999999999967</v>
      </c>
      <c r="M347" s="33" t="s">
        <v>112</v>
      </c>
      <c r="N347" s="33">
        <v>10</v>
      </c>
      <c r="O347" s="33">
        <f t="shared" si="133"/>
        <v>3.1319999999999997</v>
      </c>
      <c r="P347" s="33">
        <f t="shared" si="134"/>
        <v>3</v>
      </c>
      <c r="Q347" s="33">
        <f t="shared" si="135"/>
        <v>-0.13199999999999967</v>
      </c>
      <c r="R347" s="33">
        <f t="shared" si="136"/>
        <v>-1.3199999999999967</v>
      </c>
      <c r="S347" s="1" t="str">
        <f t="shared" si="124"/>
        <v>1/2 lbs</v>
      </c>
      <c r="T347" s="6">
        <f t="shared" si="137"/>
        <v>3</v>
      </c>
      <c r="U347" s="54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6" t="s">
        <v>362</v>
      </c>
      <c r="AL347" s="66" t="s">
        <v>433</v>
      </c>
      <c r="AM347" s="61"/>
      <c r="AN347" s="61"/>
      <c r="AO347" s="61"/>
      <c r="AP347" s="61" t="s">
        <v>473</v>
      </c>
      <c r="AQ347" s="66" t="s">
        <v>474</v>
      </c>
      <c r="AR347" s="61"/>
      <c r="AS347" s="61"/>
      <c r="AT347" s="61"/>
      <c r="AU347" s="61"/>
      <c r="AV347" s="66"/>
      <c r="AW347" s="61"/>
      <c r="AX347" s="66"/>
      <c r="AY347" s="61"/>
      <c r="AZ347" s="61"/>
      <c r="BA347" s="61"/>
      <c r="BB347" s="61"/>
      <c r="BC347" s="61"/>
      <c r="BD347" s="61"/>
      <c r="BE347" s="61"/>
      <c r="BF347" s="61"/>
      <c r="BG347" s="61"/>
      <c r="BH347" s="61"/>
      <c r="BI347" s="61"/>
      <c r="BJ347" s="61"/>
      <c r="BK347" s="61"/>
      <c r="BM347" s="6"/>
      <c r="BN347" s="6"/>
      <c r="BO347" s="6"/>
      <c r="BP347" s="8">
        <f t="shared" si="125"/>
        <v>0</v>
      </c>
      <c r="BQ347" s="12"/>
    </row>
    <row r="348" spans="1:69" s="1" customFormat="1" ht="12" customHeight="1" x14ac:dyDescent="0.15">
      <c r="A348" s="3" t="s">
        <v>475</v>
      </c>
      <c r="B348" s="3" t="s">
        <v>472</v>
      </c>
      <c r="C348" s="1">
        <v>5</v>
      </c>
      <c r="D348" s="1" t="s">
        <v>107</v>
      </c>
      <c r="E348" s="2">
        <v>19</v>
      </c>
      <c r="F348" s="34">
        <f t="shared" si="127"/>
        <v>28.5</v>
      </c>
      <c r="G348" s="34">
        <f t="shared" si="128"/>
        <v>33.059999999999995</v>
      </c>
      <c r="H348" s="33">
        <f t="shared" si="129"/>
        <v>6.6119999999999992</v>
      </c>
      <c r="I348" s="33">
        <f>H348*1.1</f>
        <v>7.2732000000000001</v>
      </c>
      <c r="J348" s="35">
        <f t="shared" si="130"/>
        <v>7</v>
      </c>
      <c r="K348" s="33">
        <f t="shared" si="131"/>
        <v>0.38800000000000079</v>
      </c>
      <c r="L348" s="33">
        <f t="shared" si="132"/>
        <v>1.9400000000000039</v>
      </c>
      <c r="M348" s="33" t="s">
        <v>112</v>
      </c>
      <c r="N348" s="33">
        <v>10</v>
      </c>
      <c r="O348" s="33">
        <f t="shared" si="133"/>
        <v>3.3059999999999996</v>
      </c>
      <c r="P348" s="33">
        <f t="shared" si="134"/>
        <v>3</v>
      </c>
      <c r="Q348" s="33">
        <f t="shared" si="135"/>
        <v>-0.30599999999999961</v>
      </c>
      <c r="R348" s="33">
        <f t="shared" si="136"/>
        <v>-3.0599999999999961</v>
      </c>
      <c r="S348" s="1" t="str">
        <f t="shared" si="124"/>
        <v>1/2 lbs</v>
      </c>
      <c r="T348" s="6">
        <f t="shared" si="137"/>
        <v>3</v>
      </c>
      <c r="U348" s="93"/>
      <c r="V348" s="66" t="s">
        <v>406</v>
      </c>
      <c r="W348" s="61" t="s">
        <v>476</v>
      </c>
      <c r="X348" s="66" t="s">
        <v>406</v>
      </c>
      <c r="Y348" s="66" t="s">
        <v>476</v>
      </c>
      <c r="Z348" s="66" t="s">
        <v>476</v>
      </c>
      <c r="AA348" s="66" t="s">
        <v>410</v>
      </c>
      <c r="AB348" s="66" t="s">
        <v>345</v>
      </c>
      <c r="AC348" s="61" t="s">
        <v>361</v>
      </c>
      <c r="AD348" s="66" t="s">
        <v>406</v>
      </c>
      <c r="AE348" s="66" t="s">
        <v>406</v>
      </c>
      <c r="AF348" s="61" t="s">
        <v>477</v>
      </c>
      <c r="AG348" s="66" t="s">
        <v>478</v>
      </c>
      <c r="AH348" s="66" t="s">
        <v>477</v>
      </c>
      <c r="AI348" s="61" t="s">
        <v>479</v>
      </c>
      <c r="AJ348" s="61" t="s">
        <v>344</v>
      </c>
      <c r="AK348" s="66" t="s">
        <v>406</v>
      </c>
      <c r="AL348" s="66" t="s">
        <v>480</v>
      </c>
      <c r="AM348" s="66" t="s">
        <v>344</v>
      </c>
      <c r="AN348" s="66" t="s">
        <v>478</v>
      </c>
      <c r="AO348" s="66" t="s">
        <v>344</v>
      </c>
      <c r="AP348" s="61" t="s">
        <v>481</v>
      </c>
      <c r="AQ348" s="66" t="s">
        <v>406</v>
      </c>
      <c r="AR348" s="13" t="s">
        <v>477</v>
      </c>
      <c r="AS348" s="66" t="s">
        <v>388</v>
      </c>
      <c r="AT348" s="66" t="s">
        <v>406</v>
      </c>
      <c r="AU348" s="16" t="s">
        <v>345</v>
      </c>
      <c r="AV348" s="66" t="s">
        <v>482</v>
      </c>
      <c r="AW348" s="66" t="s">
        <v>477</v>
      </c>
      <c r="AX348" s="66" t="s">
        <v>478</v>
      </c>
      <c r="AY348" s="66" t="s">
        <v>477</v>
      </c>
      <c r="AZ348" s="66" t="s">
        <v>483</v>
      </c>
      <c r="BA348" s="66" t="s">
        <v>345</v>
      </c>
      <c r="BB348" s="66" t="s">
        <v>484</v>
      </c>
      <c r="BC348" s="66" t="s">
        <v>476</v>
      </c>
      <c r="BD348" s="66" t="s">
        <v>476</v>
      </c>
      <c r="BE348" s="66" t="s">
        <v>485</v>
      </c>
      <c r="BF348" s="61" t="s">
        <v>344</v>
      </c>
      <c r="BG348" s="66" t="s">
        <v>486</v>
      </c>
      <c r="BH348" s="61" t="s">
        <v>345</v>
      </c>
      <c r="BI348" s="61" t="s">
        <v>487</v>
      </c>
      <c r="BJ348" s="66" t="s">
        <v>488</v>
      </c>
      <c r="BK348" s="61" t="s">
        <v>489</v>
      </c>
      <c r="BM348" s="13"/>
      <c r="BN348" s="6"/>
      <c r="BO348" s="6"/>
      <c r="BP348" s="8">
        <f t="shared" si="125"/>
        <v>0</v>
      </c>
      <c r="BQ348" s="12"/>
    </row>
    <row r="349" spans="1:69" s="1" customFormat="1" ht="12" customHeight="1" x14ac:dyDescent="0.15">
      <c r="A349" s="3" t="s">
        <v>490</v>
      </c>
      <c r="B349" s="3" t="s">
        <v>308</v>
      </c>
      <c r="C349" s="1">
        <v>5</v>
      </c>
      <c r="D349" s="1" t="s">
        <v>107</v>
      </c>
      <c r="E349" s="2">
        <v>25</v>
      </c>
      <c r="F349" s="34">
        <f t="shared" si="127"/>
        <v>37.5</v>
      </c>
      <c r="G349" s="34">
        <f t="shared" si="128"/>
        <v>43.5</v>
      </c>
      <c r="H349" s="33">
        <f t="shared" si="129"/>
        <v>8.6999999999999993</v>
      </c>
      <c r="I349" s="33">
        <f>H349*1.1</f>
        <v>9.57</v>
      </c>
      <c r="J349" s="35">
        <f t="shared" si="130"/>
        <v>9</v>
      </c>
      <c r="K349" s="33">
        <f t="shared" si="131"/>
        <v>0.30000000000000071</v>
      </c>
      <c r="L349" s="33">
        <f t="shared" si="132"/>
        <v>1.5000000000000036</v>
      </c>
      <c r="M349" s="33" t="s">
        <v>491</v>
      </c>
      <c r="N349" s="33">
        <v>10</v>
      </c>
      <c r="O349" s="33">
        <f t="shared" si="133"/>
        <v>4.3499999999999996</v>
      </c>
      <c r="P349" s="33">
        <f t="shared" si="134"/>
        <v>4</v>
      </c>
      <c r="Q349" s="33">
        <f t="shared" si="135"/>
        <v>-0.34999999999999964</v>
      </c>
      <c r="R349" s="33">
        <f t="shared" si="136"/>
        <v>-3.4999999999999964</v>
      </c>
      <c r="S349" s="1" t="str">
        <f t="shared" ref="S349:S375" si="138">M349</f>
        <v>need 43</v>
      </c>
      <c r="T349" s="6">
        <f t="shared" si="137"/>
        <v>4</v>
      </c>
      <c r="U349" s="13"/>
      <c r="V349" s="61"/>
      <c r="W349" s="61" t="s">
        <v>313</v>
      </c>
      <c r="X349" s="66" t="s">
        <v>313</v>
      </c>
      <c r="Y349" s="66" t="s">
        <v>313</v>
      </c>
      <c r="Z349" s="66"/>
      <c r="AA349" s="66"/>
      <c r="AB349" s="66"/>
      <c r="AC349" s="61"/>
      <c r="AD349" s="66" t="s">
        <v>313</v>
      </c>
      <c r="AE349" s="66" t="s">
        <v>361</v>
      </c>
      <c r="AF349" s="61" t="s">
        <v>313</v>
      </c>
      <c r="AG349" s="66" t="s">
        <v>361</v>
      </c>
      <c r="AH349" s="66" t="s">
        <v>492</v>
      </c>
      <c r="AI349" s="61" t="s">
        <v>361</v>
      </c>
      <c r="AJ349" s="61" t="s">
        <v>493</v>
      </c>
      <c r="AK349" s="66" t="s">
        <v>361</v>
      </c>
      <c r="AL349" s="66" t="s">
        <v>388</v>
      </c>
      <c r="AM349" s="66" t="s">
        <v>361</v>
      </c>
      <c r="AN349" s="61"/>
      <c r="AO349" s="66"/>
      <c r="AP349" s="61" t="s">
        <v>407</v>
      </c>
      <c r="AQ349" s="66" t="s">
        <v>361</v>
      </c>
      <c r="AR349" s="13" t="s">
        <v>361</v>
      </c>
      <c r="AS349" s="66" t="s">
        <v>386</v>
      </c>
      <c r="AT349" s="66" t="s">
        <v>362</v>
      </c>
      <c r="AU349" s="16" t="s">
        <v>361</v>
      </c>
      <c r="AV349" s="66" t="s">
        <v>362</v>
      </c>
      <c r="AW349" s="66" t="s">
        <v>361</v>
      </c>
      <c r="AX349" s="66" t="s">
        <v>312</v>
      </c>
      <c r="AY349" s="66" t="s">
        <v>388</v>
      </c>
      <c r="AZ349" s="66" t="s">
        <v>388</v>
      </c>
      <c r="BA349" s="66" t="s">
        <v>313</v>
      </c>
      <c r="BB349" s="66" t="s">
        <v>313</v>
      </c>
      <c r="BC349" s="66" t="s">
        <v>388</v>
      </c>
      <c r="BD349" s="66" t="s">
        <v>388</v>
      </c>
      <c r="BE349" s="61" t="s">
        <v>361</v>
      </c>
      <c r="BF349" s="61" t="s">
        <v>317</v>
      </c>
      <c r="BG349" s="61"/>
      <c r="BH349" s="61"/>
      <c r="BI349" s="61"/>
      <c r="BJ349" s="61"/>
      <c r="BK349" s="61"/>
      <c r="BM349" s="13"/>
      <c r="BN349" s="6"/>
      <c r="BO349" s="6"/>
      <c r="BP349" s="8">
        <f t="shared" si="125"/>
        <v>0</v>
      </c>
      <c r="BQ349" s="12"/>
    </row>
    <row r="350" spans="1:69" ht="14" x14ac:dyDescent="0.15">
      <c r="A350" s="3" t="s">
        <v>494</v>
      </c>
      <c r="B350" s="3" t="s">
        <v>495</v>
      </c>
      <c r="C350" s="1">
        <v>3</v>
      </c>
      <c r="D350" s="1" t="s">
        <v>107</v>
      </c>
      <c r="E350" s="2">
        <v>28</v>
      </c>
      <c r="F350" s="34">
        <f t="shared" si="127"/>
        <v>42</v>
      </c>
      <c r="G350" s="34">
        <f t="shared" si="128"/>
        <v>48.72</v>
      </c>
      <c r="H350" s="33">
        <f t="shared" si="129"/>
        <v>16.239999999999998</v>
      </c>
      <c r="I350" s="33">
        <f>H350*1.1</f>
        <v>17.864000000000001</v>
      </c>
      <c r="J350" s="35">
        <f t="shared" si="130"/>
        <v>16</v>
      </c>
      <c r="K350" s="33">
        <f t="shared" si="131"/>
        <v>-0.23999999999999844</v>
      </c>
      <c r="L350" s="33">
        <f t="shared" si="132"/>
        <v>-0.71999999999999531</v>
      </c>
      <c r="M350" s="33" t="s">
        <v>110</v>
      </c>
      <c r="N350" s="33">
        <v>12</v>
      </c>
      <c r="O350" s="33">
        <f t="shared" si="133"/>
        <v>4.0599999999999996</v>
      </c>
      <c r="P350" s="33">
        <f t="shared" si="134"/>
        <v>4</v>
      </c>
      <c r="Q350" s="33">
        <f t="shared" si="135"/>
        <v>-5.9999999999999609E-2</v>
      </c>
      <c r="R350" s="33">
        <f t="shared" si="136"/>
        <v>-0.71999999999999531</v>
      </c>
      <c r="S350" s="1" t="str">
        <f t="shared" si="138"/>
        <v>1/4 lbs</v>
      </c>
      <c r="T350" s="6">
        <f t="shared" si="137"/>
        <v>4</v>
      </c>
      <c r="U350" s="13"/>
      <c r="V350" s="66" t="s">
        <v>361</v>
      </c>
      <c r="W350" s="61" t="s">
        <v>313</v>
      </c>
      <c r="X350" s="66" t="s">
        <v>496</v>
      </c>
      <c r="Y350" s="66" t="s">
        <v>497</v>
      </c>
      <c r="Z350" s="66" t="s">
        <v>361</v>
      </c>
      <c r="AA350" s="66" t="s">
        <v>498</v>
      </c>
      <c r="AB350" s="66" t="s">
        <v>499</v>
      </c>
      <c r="AC350" s="61" t="s">
        <v>362</v>
      </c>
      <c r="AD350" s="66" t="s">
        <v>386</v>
      </c>
      <c r="AE350" s="66" t="s">
        <v>500</v>
      </c>
      <c r="AF350" s="61" t="s">
        <v>473</v>
      </c>
      <c r="AG350" s="66" t="s">
        <v>501</v>
      </c>
      <c r="AH350" s="66" t="s">
        <v>386</v>
      </c>
      <c r="AI350" s="61"/>
      <c r="AJ350" s="61" t="s">
        <v>485</v>
      </c>
      <c r="AK350" s="66" t="s">
        <v>481</v>
      </c>
      <c r="AL350" s="66" t="s">
        <v>502</v>
      </c>
      <c r="AM350" s="66" t="s">
        <v>362</v>
      </c>
      <c r="AN350" s="66" t="s">
        <v>362</v>
      </c>
      <c r="AO350" s="66" t="s">
        <v>503</v>
      </c>
      <c r="AP350" s="61" t="s">
        <v>361</v>
      </c>
      <c r="AQ350" s="66" t="s">
        <v>361</v>
      </c>
      <c r="AR350" s="13" t="s">
        <v>361</v>
      </c>
      <c r="AS350" s="66" t="s">
        <v>362</v>
      </c>
      <c r="AT350" s="66" t="s">
        <v>386</v>
      </c>
      <c r="AU350" s="16" t="s">
        <v>497</v>
      </c>
      <c r="AV350" s="66" t="s">
        <v>504</v>
      </c>
      <c r="AW350" s="66" t="s">
        <v>361</v>
      </c>
      <c r="AX350" s="66" t="s">
        <v>361</v>
      </c>
      <c r="AY350" s="66" t="s">
        <v>505</v>
      </c>
      <c r="AZ350" s="66" t="s">
        <v>506</v>
      </c>
      <c r="BA350" s="66" t="s">
        <v>507</v>
      </c>
      <c r="BB350" s="66" t="s">
        <v>497</v>
      </c>
      <c r="BC350" s="66" t="s">
        <v>508</v>
      </c>
      <c r="BD350" s="66" t="s">
        <v>361</v>
      </c>
      <c r="BE350" s="66" t="s">
        <v>486</v>
      </c>
      <c r="BF350" s="61" t="s">
        <v>362</v>
      </c>
      <c r="BG350" s="66" t="s">
        <v>407</v>
      </c>
      <c r="BH350" s="61" t="s">
        <v>407</v>
      </c>
      <c r="BI350" s="61" t="s">
        <v>500</v>
      </c>
      <c r="BJ350" s="66" t="s">
        <v>509</v>
      </c>
      <c r="BK350" s="61" t="s">
        <v>407</v>
      </c>
      <c r="BL350" s="1"/>
      <c r="BM350" s="13"/>
      <c r="BN350" s="6"/>
      <c r="BO350" s="6"/>
      <c r="BP350" s="8">
        <f t="shared" si="125"/>
        <v>0</v>
      </c>
      <c r="BQ350" s="12"/>
    </row>
    <row r="351" spans="1:69" s="1" customFormat="1" ht="12" customHeight="1" x14ac:dyDescent="0.15">
      <c r="A351" s="17" t="s">
        <v>494</v>
      </c>
      <c r="B351" s="3" t="s">
        <v>346</v>
      </c>
      <c r="C351" s="1">
        <v>1</v>
      </c>
      <c r="D351" s="13" t="s">
        <v>107</v>
      </c>
      <c r="E351" s="2">
        <v>10</v>
      </c>
      <c r="F351" s="34">
        <f t="shared" si="127"/>
        <v>15</v>
      </c>
      <c r="G351" s="34">
        <f t="shared" si="128"/>
        <v>17.399999999999999</v>
      </c>
      <c r="H351" s="33">
        <f t="shared" si="129"/>
        <v>17.399999999999999</v>
      </c>
      <c r="I351" s="33"/>
      <c r="J351" s="35">
        <f t="shared" si="130"/>
        <v>17</v>
      </c>
      <c r="K351" s="33">
        <f t="shared" si="131"/>
        <v>-0.39999999999999858</v>
      </c>
      <c r="L351" s="33">
        <f t="shared" si="132"/>
        <v>-0.39999999999999858</v>
      </c>
      <c r="M351" s="33" t="s">
        <v>110</v>
      </c>
      <c r="N351" s="33">
        <v>4</v>
      </c>
      <c r="O351" s="33">
        <f t="shared" si="133"/>
        <v>4.3499999999999996</v>
      </c>
      <c r="P351" s="33">
        <f t="shared" si="134"/>
        <v>4</v>
      </c>
      <c r="Q351" s="33">
        <f t="shared" si="135"/>
        <v>-0.34999999999999964</v>
      </c>
      <c r="R351" s="33">
        <f t="shared" si="136"/>
        <v>-1.3999999999999986</v>
      </c>
      <c r="S351" s="1" t="str">
        <f t="shared" si="138"/>
        <v>1/4 lbs</v>
      </c>
      <c r="T351" s="6">
        <f t="shared" si="137"/>
        <v>4</v>
      </c>
      <c r="AK351" s="13"/>
      <c r="AV351" s="13"/>
      <c r="BM351" s="6"/>
      <c r="BN351" s="6"/>
      <c r="BO351" s="6"/>
      <c r="BP351" s="8">
        <f t="shared" si="125"/>
        <v>0</v>
      </c>
      <c r="BQ351" s="12"/>
    </row>
    <row r="352" spans="1:69" s="1" customFormat="1" ht="12" customHeight="1" x14ac:dyDescent="0.15">
      <c r="A352" s="3" t="s">
        <v>510</v>
      </c>
      <c r="B352" s="3" t="s">
        <v>308</v>
      </c>
      <c r="C352" s="1">
        <v>24</v>
      </c>
      <c r="D352" s="1" t="s">
        <v>304</v>
      </c>
      <c r="E352" s="2">
        <v>36</v>
      </c>
      <c r="F352" s="34">
        <f t="shared" si="127"/>
        <v>54</v>
      </c>
      <c r="G352" s="34">
        <f t="shared" si="128"/>
        <v>62.639999999999993</v>
      </c>
      <c r="H352" s="33">
        <f t="shared" si="129"/>
        <v>2.61</v>
      </c>
      <c r="I352" s="33">
        <f>H352*1.1</f>
        <v>2.871</v>
      </c>
      <c r="J352" s="35">
        <f t="shared" si="130"/>
        <v>3</v>
      </c>
      <c r="K352" s="33">
        <f t="shared" si="131"/>
        <v>0.39000000000000012</v>
      </c>
      <c r="L352" s="33">
        <f t="shared" si="132"/>
        <v>9.360000000000003</v>
      </c>
      <c r="M352" s="33" t="s">
        <v>106</v>
      </c>
      <c r="N352" s="33">
        <v>24</v>
      </c>
      <c r="O352" s="33">
        <f t="shared" si="133"/>
        <v>2.61</v>
      </c>
      <c r="P352" s="33">
        <f t="shared" si="134"/>
        <v>3</v>
      </c>
      <c r="Q352" s="33">
        <f t="shared" si="135"/>
        <v>0.39000000000000012</v>
      </c>
      <c r="R352" s="33">
        <f t="shared" si="136"/>
        <v>9.360000000000003</v>
      </c>
      <c r="S352" s="1" t="str">
        <f t="shared" si="138"/>
        <v>bunch</v>
      </c>
      <c r="T352" s="6">
        <f t="shared" si="137"/>
        <v>3</v>
      </c>
      <c r="U352" s="13"/>
      <c r="V352" s="13"/>
      <c r="AD352" s="6"/>
      <c r="AQ352" s="13" t="s">
        <v>388</v>
      </c>
      <c r="AR352" s="1">
        <v>20</v>
      </c>
      <c r="AS352" s="13" t="s">
        <v>361</v>
      </c>
      <c r="AT352" s="13" t="s">
        <v>362</v>
      </c>
      <c r="BN352" s="6"/>
      <c r="BO352" s="6"/>
      <c r="BP352" s="8">
        <f t="shared" si="125"/>
        <v>0</v>
      </c>
      <c r="BQ352" s="12"/>
    </row>
    <row r="353" spans="1:69" s="1" customFormat="1" ht="12" customHeight="1" x14ac:dyDescent="0.15">
      <c r="A353" s="17" t="s">
        <v>511</v>
      </c>
      <c r="B353" s="3" t="s">
        <v>308</v>
      </c>
      <c r="C353" s="1">
        <v>24</v>
      </c>
      <c r="D353" s="13" t="s">
        <v>304</v>
      </c>
      <c r="E353" s="2">
        <v>32</v>
      </c>
      <c r="F353" s="34">
        <f t="shared" si="127"/>
        <v>48</v>
      </c>
      <c r="G353" s="34">
        <f t="shared" si="128"/>
        <v>55.679999999999993</v>
      </c>
      <c r="H353" s="33">
        <f t="shared" si="129"/>
        <v>2.3199999999999998</v>
      </c>
      <c r="I353" s="33"/>
      <c r="J353" s="35">
        <f t="shared" si="130"/>
        <v>2</v>
      </c>
      <c r="K353" s="33">
        <f t="shared" si="131"/>
        <v>-0.31999999999999984</v>
      </c>
      <c r="L353" s="33">
        <f t="shared" si="132"/>
        <v>-7.6799999999999962</v>
      </c>
      <c r="M353" s="33" t="s">
        <v>512</v>
      </c>
      <c r="N353" s="33">
        <v>24</v>
      </c>
      <c r="O353" s="33">
        <f t="shared" si="133"/>
        <v>2.3199999999999998</v>
      </c>
      <c r="P353" s="33">
        <f t="shared" si="134"/>
        <v>2</v>
      </c>
      <c r="Q353" s="33">
        <f t="shared" si="135"/>
        <v>-0.31999999999999984</v>
      </c>
      <c r="R353" s="33">
        <f t="shared" si="136"/>
        <v>-7.6799999999999962</v>
      </c>
      <c r="S353" s="1" t="str">
        <f t="shared" si="138"/>
        <v>bulb</v>
      </c>
      <c r="T353" s="6">
        <f t="shared" si="137"/>
        <v>2</v>
      </c>
      <c r="U353" s="13"/>
      <c r="BM353" s="6"/>
      <c r="BN353" s="6"/>
      <c r="BO353" s="6"/>
      <c r="BP353" s="8">
        <f t="shared" si="125"/>
        <v>0</v>
      </c>
      <c r="BQ353" s="12"/>
    </row>
    <row r="354" spans="1:69" s="1" customFormat="1" ht="12" customHeight="1" x14ac:dyDescent="0.15">
      <c r="A354" s="17" t="s">
        <v>513</v>
      </c>
      <c r="B354" s="3" t="s">
        <v>308</v>
      </c>
      <c r="C354" s="1">
        <v>40</v>
      </c>
      <c r="D354" s="13" t="s">
        <v>107</v>
      </c>
      <c r="E354" s="2">
        <v>40</v>
      </c>
      <c r="F354" s="34">
        <f t="shared" si="127"/>
        <v>60</v>
      </c>
      <c r="G354" s="34">
        <f t="shared" si="128"/>
        <v>69.599999999999994</v>
      </c>
      <c r="H354" s="33">
        <f t="shared" si="129"/>
        <v>1.7399999999999998</v>
      </c>
      <c r="I354" s="33"/>
      <c r="J354" s="35">
        <f t="shared" si="130"/>
        <v>2</v>
      </c>
      <c r="K354" s="33">
        <f t="shared" si="131"/>
        <v>0.26000000000000023</v>
      </c>
      <c r="L354" s="33">
        <f t="shared" si="132"/>
        <v>10.400000000000009</v>
      </c>
      <c r="M354" s="33" t="s">
        <v>112</v>
      </c>
      <c r="N354" s="33">
        <v>80</v>
      </c>
      <c r="O354" s="33">
        <f t="shared" si="133"/>
        <v>0.86999999999999988</v>
      </c>
      <c r="P354" s="33">
        <f t="shared" si="134"/>
        <v>1</v>
      </c>
      <c r="Q354" s="33">
        <f t="shared" si="135"/>
        <v>0.13000000000000012</v>
      </c>
      <c r="R354" s="33">
        <f t="shared" si="136"/>
        <v>10.400000000000009</v>
      </c>
      <c r="S354" s="33" t="str">
        <f t="shared" si="138"/>
        <v>1/2 lbs</v>
      </c>
      <c r="T354" s="6">
        <f t="shared" si="137"/>
        <v>1</v>
      </c>
      <c r="BM354" s="35"/>
      <c r="BN354" s="35"/>
      <c r="BO354" s="35"/>
      <c r="BP354" s="8">
        <f t="shared" si="125"/>
        <v>0</v>
      </c>
      <c r="BQ354" s="12"/>
    </row>
    <row r="355" spans="1:69" s="1" customFormat="1" ht="12" customHeight="1" x14ac:dyDescent="0.15">
      <c r="A355" s="17" t="s">
        <v>514</v>
      </c>
      <c r="B355" s="3" t="s">
        <v>308</v>
      </c>
      <c r="C355" s="1">
        <v>24</v>
      </c>
      <c r="D355" s="13" t="s">
        <v>304</v>
      </c>
      <c r="E355" s="2">
        <v>36</v>
      </c>
      <c r="F355" s="34">
        <f t="shared" si="127"/>
        <v>54</v>
      </c>
      <c r="G355" s="34">
        <f t="shared" si="128"/>
        <v>62.639999999999993</v>
      </c>
      <c r="H355" s="33">
        <f t="shared" si="129"/>
        <v>2.61</v>
      </c>
      <c r="I355" s="33"/>
      <c r="J355" s="35">
        <f t="shared" si="130"/>
        <v>3</v>
      </c>
      <c r="K355" s="33">
        <f t="shared" si="131"/>
        <v>0.39000000000000012</v>
      </c>
      <c r="L355" s="33">
        <f t="shared" si="132"/>
        <v>9.360000000000003</v>
      </c>
      <c r="M355" s="33" t="s">
        <v>512</v>
      </c>
      <c r="N355" s="33">
        <v>24</v>
      </c>
      <c r="O355" s="33">
        <f t="shared" si="133"/>
        <v>2.61</v>
      </c>
      <c r="P355" s="33">
        <f t="shared" si="134"/>
        <v>3</v>
      </c>
      <c r="Q355" s="33">
        <f t="shared" si="135"/>
        <v>0.39000000000000012</v>
      </c>
      <c r="R355" s="33">
        <f t="shared" si="136"/>
        <v>9.360000000000003</v>
      </c>
      <c r="S355" s="1" t="str">
        <f t="shared" si="138"/>
        <v>bulb</v>
      </c>
      <c r="T355" s="6">
        <f t="shared" si="137"/>
        <v>3</v>
      </c>
      <c r="U355" s="13"/>
      <c r="AK355" s="13"/>
      <c r="BM355" s="6"/>
      <c r="BN355" s="6"/>
      <c r="BO355" s="6"/>
      <c r="BP355" s="8">
        <f t="shared" si="125"/>
        <v>0</v>
      </c>
      <c r="BQ355" s="12"/>
    </row>
    <row r="356" spans="1:69" s="1" customFormat="1" ht="12" customHeight="1" x14ac:dyDescent="0.15">
      <c r="A356" s="17" t="s">
        <v>515</v>
      </c>
      <c r="B356" s="3" t="s">
        <v>308</v>
      </c>
      <c r="C356" s="1">
        <v>24</v>
      </c>
      <c r="D356" s="13" t="s">
        <v>304</v>
      </c>
      <c r="E356" s="2">
        <v>32</v>
      </c>
      <c r="F356" s="34">
        <f t="shared" si="127"/>
        <v>48</v>
      </c>
      <c r="G356" s="34">
        <f t="shared" si="128"/>
        <v>55.679999999999993</v>
      </c>
      <c r="H356" s="33">
        <f t="shared" si="129"/>
        <v>2.3199999999999998</v>
      </c>
      <c r="I356" s="33"/>
      <c r="J356" s="35">
        <f t="shared" si="130"/>
        <v>2</v>
      </c>
      <c r="K356" s="33">
        <f t="shared" si="131"/>
        <v>-0.31999999999999984</v>
      </c>
      <c r="L356" s="33">
        <f t="shared" si="132"/>
        <v>-7.6799999999999962</v>
      </c>
      <c r="M356" s="33" t="s">
        <v>512</v>
      </c>
      <c r="N356" s="33">
        <v>24</v>
      </c>
      <c r="O356" s="33">
        <f t="shared" si="133"/>
        <v>2.3199999999999998</v>
      </c>
      <c r="P356" s="33">
        <f t="shared" si="134"/>
        <v>2</v>
      </c>
      <c r="Q356" s="33">
        <f t="shared" si="135"/>
        <v>-0.31999999999999984</v>
      </c>
      <c r="R356" s="33">
        <f t="shared" si="136"/>
        <v>-7.6799999999999962</v>
      </c>
      <c r="S356" s="1" t="str">
        <f t="shared" si="138"/>
        <v>bulb</v>
      </c>
      <c r="T356" s="6">
        <f t="shared" si="137"/>
        <v>2</v>
      </c>
      <c r="U356" s="13"/>
      <c r="AK356" s="13"/>
      <c r="BM356" s="6"/>
      <c r="BN356" s="6"/>
      <c r="BO356" s="6"/>
      <c r="BP356" s="8">
        <f t="shared" si="125"/>
        <v>0</v>
      </c>
      <c r="BQ356" s="12"/>
    </row>
    <row r="357" spans="1:69" s="1" customFormat="1" ht="12" customHeight="1" x14ac:dyDescent="0.15">
      <c r="A357" s="17" t="s">
        <v>208</v>
      </c>
      <c r="B357" s="3" t="s">
        <v>308</v>
      </c>
      <c r="C357" s="1">
        <v>24</v>
      </c>
      <c r="D357" s="13" t="s">
        <v>304</v>
      </c>
      <c r="E357" s="2">
        <v>36</v>
      </c>
      <c r="F357" s="34">
        <f t="shared" si="127"/>
        <v>54</v>
      </c>
      <c r="G357" s="34">
        <f t="shared" si="128"/>
        <v>62.639999999999993</v>
      </c>
      <c r="H357" s="33">
        <f t="shared" si="129"/>
        <v>2.61</v>
      </c>
      <c r="I357" s="33">
        <f>H357*1.1</f>
        <v>2.871</v>
      </c>
      <c r="J357" s="35">
        <f t="shared" si="130"/>
        <v>3</v>
      </c>
      <c r="K357" s="33">
        <f t="shared" si="131"/>
        <v>0.39000000000000012</v>
      </c>
      <c r="L357" s="33">
        <f t="shared" si="132"/>
        <v>9.360000000000003</v>
      </c>
      <c r="M357" s="33" t="s">
        <v>106</v>
      </c>
      <c r="N357" s="33">
        <v>24</v>
      </c>
      <c r="O357" s="33">
        <f t="shared" si="133"/>
        <v>2.61</v>
      </c>
      <c r="P357" s="33">
        <f t="shared" si="134"/>
        <v>3</v>
      </c>
      <c r="Q357" s="33">
        <f t="shared" si="135"/>
        <v>0.39000000000000012</v>
      </c>
      <c r="R357" s="33">
        <f t="shared" si="136"/>
        <v>9.360000000000003</v>
      </c>
      <c r="S357" s="1" t="str">
        <f t="shared" si="138"/>
        <v>bunch</v>
      </c>
      <c r="T357" s="6">
        <f t="shared" si="137"/>
        <v>3</v>
      </c>
      <c r="U357" s="16"/>
      <c r="AK357" s="13"/>
      <c r="AT357" s="13" t="s">
        <v>361</v>
      </c>
      <c r="AU357" s="1">
        <v>16</v>
      </c>
      <c r="AV357" s="13" t="s">
        <v>516</v>
      </c>
      <c r="AX357" s="13" t="s">
        <v>361</v>
      </c>
      <c r="AY357" s="1">
        <v>17</v>
      </c>
      <c r="AZ357" s="1">
        <v>7</v>
      </c>
      <c r="BG357" s="1">
        <v>33</v>
      </c>
      <c r="BH357" s="1" t="s">
        <v>361</v>
      </c>
      <c r="BI357" s="1" t="s">
        <v>361</v>
      </c>
      <c r="BJ357" s="1">
        <v>22</v>
      </c>
      <c r="BK357" s="1">
        <v>18</v>
      </c>
      <c r="BM357" s="6"/>
      <c r="BN357" s="6"/>
      <c r="BO357" s="6"/>
      <c r="BP357" s="8">
        <f t="shared" si="125"/>
        <v>0</v>
      </c>
      <c r="BQ357" s="12"/>
    </row>
    <row r="358" spans="1:69" s="1" customFormat="1" ht="12" customHeight="1" x14ac:dyDescent="0.15">
      <c r="A358" s="17" t="s">
        <v>208</v>
      </c>
      <c r="B358" s="3" t="s">
        <v>343</v>
      </c>
      <c r="C358" s="1">
        <v>1</v>
      </c>
      <c r="D358" s="13" t="s">
        <v>106</v>
      </c>
      <c r="E358" s="2">
        <v>2</v>
      </c>
      <c r="F358" s="34">
        <f t="shared" si="127"/>
        <v>3</v>
      </c>
      <c r="G358" s="34">
        <f t="shared" si="128"/>
        <v>3.4799999999999995</v>
      </c>
      <c r="H358" s="33">
        <f t="shared" si="129"/>
        <v>3.4799999999999995</v>
      </c>
      <c r="I358" s="33"/>
      <c r="J358" s="35">
        <f t="shared" si="130"/>
        <v>3</v>
      </c>
      <c r="K358" s="33">
        <f t="shared" si="131"/>
        <v>-0.47999999999999954</v>
      </c>
      <c r="L358" s="33">
        <f t="shared" si="132"/>
        <v>-0.47999999999999954</v>
      </c>
      <c r="M358" s="33" t="s">
        <v>106</v>
      </c>
      <c r="N358" s="33">
        <v>1</v>
      </c>
      <c r="O358" s="33">
        <f t="shared" si="133"/>
        <v>3.4799999999999995</v>
      </c>
      <c r="P358" s="33">
        <f t="shared" si="134"/>
        <v>3</v>
      </c>
      <c r="Q358" s="33">
        <f t="shared" si="135"/>
        <v>-0.47999999999999954</v>
      </c>
      <c r="R358" s="33">
        <f t="shared" si="136"/>
        <v>-0.47999999999999954</v>
      </c>
      <c r="S358" s="1" t="str">
        <f t="shared" si="138"/>
        <v>bunch</v>
      </c>
      <c r="T358" s="6">
        <f t="shared" si="137"/>
        <v>3</v>
      </c>
      <c r="U358" s="13"/>
      <c r="BM358" s="6"/>
      <c r="BN358" s="6"/>
      <c r="BO358" s="6"/>
      <c r="BP358" s="8">
        <f t="shared" si="125"/>
        <v>0</v>
      </c>
      <c r="BQ358" s="12"/>
    </row>
    <row r="359" spans="1:69" s="1" customFormat="1" ht="12" customHeight="1" x14ac:dyDescent="0.15">
      <c r="A359" s="3" t="s">
        <v>517</v>
      </c>
      <c r="B359" s="3" t="s">
        <v>518</v>
      </c>
      <c r="C359" s="1">
        <v>40</v>
      </c>
      <c r="D359" s="1" t="s">
        <v>107</v>
      </c>
      <c r="E359" s="2">
        <v>56</v>
      </c>
      <c r="F359" s="34">
        <f t="shared" si="127"/>
        <v>84</v>
      </c>
      <c r="G359" s="34">
        <f t="shared" si="128"/>
        <v>97.44</v>
      </c>
      <c r="H359" s="33">
        <f t="shared" si="129"/>
        <v>2.4359999999999999</v>
      </c>
      <c r="I359" s="33">
        <f>H359*1.1</f>
        <v>2.6796000000000002</v>
      </c>
      <c r="J359" s="35">
        <f t="shared" si="130"/>
        <v>2</v>
      </c>
      <c r="K359" s="33">
        <f t="shared" si="131"/>
        <v>-0.43599999999999994</v>
      </c>
      <c r="L359" s="33">
        <f t="shared" si="132"/>
        <v>-17.439999999999998</v>
      </c>
      <c r="M359" s="33" t="s">
        <v>112</v>
      </c>
      <c r="N359" s="33">
        <v>80</v>
      </c>
      <c r="O359" s="33">
        <f t="shared" si="133"/>
        <v>1.218</v>
      </c>
      <c r="P359" s="33">
        <f t="shared" si="134"/>
        <v>1</v>
      </c>
      <c r="Q359" s="33">
        <f t="shared" si="135"/>
        <v>-0.21799999999999997</v>
      </c>
      <c r="R359" s="33">
        <f t="shared" si="136"/>
        <v>-17.439999999999998</v>
      </c>
      <c r="S359" s="1" t="str">
        <f t="shared" si="138"/>
        <v>1/2 lbs</v>
      </c>
      <c r="T359" s="6">
        <f t="shared" si="137"/>
        <v>1</v>
      </c>
      <c r="U359" s="13"/>
      <c r="V359" s="61">
        <v>17</v>
      </c>
      <c r="W359" s="61">
        <v>15</v>
      </c>
      <c r="X359" s="61">
        <v>15</v>
      </c>
      <c r="Y359" s="61">
        <v>15</v>
      </c>
      <c r="Z359" s="61">
        <v>23</v>
      </c>
      <c r="AA359" s="61">
        <v>13</v>
      </c>
      <c r="AB359" s="61">
        <v>13</v>
      </c>
      <c r="AC359" s="61">
        <v>3</v>
      </c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  <c r="AU359" s="61"/>
      <c r="AV359" s="61"/>
      <c r="AW359" s="61"/>
      <c r="AX359" s="61"/>
      <c r="AY359" s="61"/>
      <c r="AZ359" s="61"/>
      <c r="BA359" s="61">
        <v>18</v>
      </c>
      <c r="BB359" s="61">
        <v>11</v>
      </c>
      <c r="BC359" s="61">
        <v>19</v>
      </c>
      <c r="BD359" s="61">
        <v>17</v>
      </c>
      <c r="BE359" s="61">
        <v>13</v>
      </c>
      <c r="BF359" s="61">
        <v>22</v>
      </c>
      <c r="BG359" s="61">
        <v>20</v>
      </c>
      <c r="BH359" s="61">
        <v>8</v>
      </c>
      <c r="BI359" s="61">
        <v>14</v>
      </c>
      <c r="BJ359" s="61">
        <v>15</v>
      </c>
      <c r="BK359" s="61">
        <v>25</v>
      </c>
      <c r="BN359" s="6"/>
      <c r="BO359" s="6"/>
      <c r="BP359" s="8">
        <f t="shared" si="125"/>
        <v>0</v>
      </c>
      <c r="BQ359" s="12"/>
    </row>
    <row r="360" spans="1:69" s="1" customFormat="1" ht="12" customHeight="1" x14ac:dyDescent="0.15">
      <c r="A360" s="3" t="s">
        <v>517</v>
      </c>
      <c r="B360" s="3" t="s">
        <v>343</v>
      </c>
      <c r="C360" s="1">
        <v>1</v>
      </c>
      <c r="D360" s="1" t="s">
        <v>107</v>
      </c>
      <c r="E360" s="2">
        <v>1.5</v>
      </c>
      <c r="F360" s="34">
        <f t="shared" si="127"/>
        <v>2.25</v>
      </c>
      <c r="G360" s="34">
        <f t="shared" si="128"/>
        <v>2.61</v>
      </c>
      <c r="H360" s="33">
        <f t="shared" si="129"/>
        <v>2.61</v>
      </c>
      <c r="I360" s="33"/>
      <c r="J360" s="35">
        <f t="shared" si="130"/>
        <v>3</v>
      </c>
      <c r="K360" s="33">
        <f t="shared" si="131"/>
        <v>0.39000000000000012</v>
      </c>
      <c r="L360" s="33">
        <f t="shared" si="132"/>
        <v>0.39000000000000012</v>
      </c>
      <c r="M360" s="33" t="s">
        <v>112</v>
      </c>
      <c r="N360" s="33">
        <v>2</v>
      </c>
      <c r="O360" s="33">
        <f t="shared" si="133"/>
        <v>1.3049999999999999</v>
      </c>
      <c r="P360" s="33">
        <f t="shared" si="134"/>
        <v>1</v>
      </c>
      <c r="Q360" s="33">
        <f t="shared" si="135"/>
        <v>-0.30499999999999994</v>
      </c>
      <c r="R360" s="33">
        <f t="shared" si="136"/>
        <v>-0.60999999999999988</v>
      </c>
      <c r="S360" s="1" t="str">
        <f t="shared" si="138"/>
        <v>1/2 lbs</v>
      </c>
      <c r="T360" s="6">
        <f t="shared" si="137"/>
        <v>1</v>
      </c>
      <c r="U360" s="13"/>
      <c r="V360" s="13"/>
      <c r="AV360" s="13"/>
      <c r="BM360" s="6"/>
      <c r="BN360" s="6"/>
      <c r="BO360" s="6"/>
      <c r="BP360" s="8">
        <f t="shared" si="125"/>
        <v>0</v>
      </c>
      <c r="BQ360" s="12"/>
    </row>
    <row r="361" spans="1:69" s="1" customFormat="1" ht="12" customHeight="1" x14ac:dyDescent="0.15">
      <c r="A361" s="17" t="s">
        <v>517</v>
      </c>
      <c r="B361" s="3" t="s">
        <v>308</v>
      </c>
      <c r="C361" s="1">
        <v>48</v>
      </c>
      <c r="D361" s="13" t="s">
        <v>107</v>
      </c>
      <c r="E361" s="2">
        <v>55</v>
      </c>
      <c r="F361" s="34">
        <f t="shared" si="127"/>
        <v>82.5</v>
      </c>
      <c r="G361" s="34">
        <f t="shared" si="128"/>
        <v>95.699999999999989</v>
      </c>
      <c r="H361" s="33">
        <f t="shared" si="129"/>
        <v>1.9937499999999997</v>
      </c>
      <c r="I361" s="33"/>
      <c r="J361" s="35">
        <f t="shared" si="130"/>
        <v>2</v>
      </c>
      <c r="K361" s="33">
        <f t="shared" si="131"/>
        <v>6.2500000000003109E-3</v>
      </c>
      <c r="L361" s="33">
        <f t="shared" si="132"/>
        <v>0.30000000000001492</v>
      </c>
      <c r="M361" s="33" t="s">
        <v>112</v>
      </c>
      <c r="N361" s="33">
        <v>96</v>
      </c>
      <c r="O361" s="33">
        <f t="shared" si="133"/>
        <v>0.99687499999999984</v>
      </c>
      <c r="P361" s="33">
        <f t="shared" si="134"/>
        <v>1</v>
      </c>
      <c r="Q361" s="33">
        <f t="shared" si="135"/>
        <v>3.1250000000001554E-3</v>
      </c>
      <c r="R361" s="33">
        <f t="shared" si="136"/>
        <v>0.30000000000001492</v>
      </c>
      <c r="S361" s="33" t="str">
        <f t="shared" si="138"/>
        <v>1/2 lbs</v>
      </c>
      <c r="T361" s="6">
        <f t="shared" si="137"/>
        <v>1</v>
      </c>
      <c r="BM361" s="35"/>
      <c r="BN361" s="35"/>
      <c r="BO361" s="35"/>
      <c r="BP361" s="8">
        <f t="shared" si="125"/>
        <v>0</v>
      </c>
      <c r="BQ361" s="12"/>
    </row>
    <row r="362" spans="1:69" s="1" customFormat="1" ht="12" customHeight="1" x14ac:dyDescent="0.15">
      <c r="A362" s="17" t="s">
        <v>519</v>
      </c>
      <c r="B362" s="3" t="s">
        <v>308</v>
      </c>
      <c r="C362" s="1">
        <v>10</v>
      </c>
      <c r="D362" s="13" t="s">
        <v>107</v>
      </c>
      <c r="E362" s="2">
        <v>36</v>
      </c>
      <c r="F362" s="34">
        <f t="shared" si="127"/>
        <v>54</v>
      </c>
      <c r="G362" s="34">
        <f t="shared" si="128"/>
        <v>62.639999999999993</v>
      </c>
      <c r="H362" s="33">
        <f t="shared" si="129"/>
        <v>6.2639999999999993</v>
      </c>
      <c r="I362" s="33">
        <f>H362*1.1</f>
        <v>6.8903999999999996</v>
      </c>
      <c r="J362" s="35">
        <f t="shared" si="130"/>
        <v>6</v>
      </c>
      <c r="K362" s="33">
        <f t="shared" si="131"/>
        <v>-0.26399999999999935</v>
      </c>
      <c r="L362" s="33">
        <f t="shared" si="132"/>
        <v>-2.6399999999999935</v>
      </c>
      <c r="M362" s="33" t="s">
        <v>112</v>
      </c>
      <c r="N362" s="33">
        <v>20</v>
      </c>
      <c r="O362" s="33">
        <f t="shared" si="133"/>
        <v>3.1319999999999997</v>
      </c>
      <c r="P362" s="33">
        <f t="shared" si="134"/>
        <v>3</v>
      </c>
      <c r="Q362" s="33">
        <f t="shared" si="135"/>
        <v>-0.13199999999999967</v>
      </c>
      <c r="R362" s="33">
        <f t="shared" si="136"/>
        <v>-2.6399999999999935</v>
      </c>
      <c r="S362" s="33" t="str">
        <f t="shared" si="138"/>
        <v>1/2 lbs</v>
      </c>
      <c r="T362" s="6">
        <f t="shared" si="137"/>
        <v>3</v>
      </c>
      <c r="U362" s="13"/>
      <c r="V362" s="61">
        <v>5</v>
      </c>
      <c r="W362" s="61">
        <v>1</v>
      </c>
      <c r="X362" s="61">
        <v>3</v>
      </c>
      <c r="Y362" s="61">
        <v>7</v>
      </c>
      <c r="Z362" s="61">
        <v>3</v>
      </c>
      <c r="AA362" s="61">
        <v>4</v>
      </c>
      <c r="AC362" s="61">
        <v>6</v>
      </c>
      <c r="AD362" s="61">
        <v>4</v>
      </c>
      <c r="AX362" s="61">
        <v>7</v>
      </c>
      <c r="AY362" s="61">
        <v>3</v>
      </c>
      <c r="AZ362" s="61">
        <v>4</v>
      </c>
      <c r="BA362" s="61">
        <v>5</v>
      </c>
      <c r="BB362" s="61">
        <v>2</v>
      </c>
      <c r="BC362" s="61">
        <v>1</v>
      </c>
      <c r="BD362" s="61">
        <v>3</v>
      </c>
      <c r="BE362" s="63">
        <v>3.5</v>
      </c>
      <c r="BF362" s="61"/>
      <c r="BN362" s="35"/>
      <c r="BO362" s="35"/>
      <c r="BP362" s="8">
        <f t="shared" si="125"/>
        <v>0</v>
      </c>
      <c r="BQ362" s="12"/>
    </row>
    <row r="363" spans="1:69" s="1" customFormat="1" ht="12" customHeight="1" x14ac:dyDescent="0.15">
      <c r="A363" s="3" t="s">
        <v>519</v>
      </c>
      <c r="B363" s="3" t="s">
        <v>417</v>
      </c>
      <c r="C363" s="1">
        <v>1</v>
      </c>
      <c r="D363" s="1" t="s">
        <v>107</v>
      </c>
      <c r="E363" s="2">
        <v>3.75</v>
      </c>
      <c r="F363" s="34">
        <f t="shared" si="127"/>
        <v>5.625</v>
      </c>
      <c r="G363" s="34">
        <f t="shared" si="128"/>
        <v>6.5249999999999995</v>
      </c>
      <c r="H363" s="33">
        <f t="shared" si="129"/>
        <v>6.5249999999999995</v>
      </c>
      <c r="I363" s="33"/>
      <c r="J363" s="35">
        <f t="shared" si="130"/>
        <v>7</v>
      </c>
      <c r="K363" s="33">
        <f t="shared" si="131"/>
        <v>0.47500000000000053</v>
      </c>
      <c r="L363" s="33">
        <f t="shared" si="132"/>
        <v>0.47500000000000053</v>
      </c>
      <c r="M363" s="33" t="s">
        <v>112</v>
      </c>
      <c r="N363" s="33">
        <v>2</v>
      </c>
      <c r="O363" s="33">
        <f t="shared" si="133"/>
        <v>3.2624999999999997</v>
      </c>
      <c r="P363" s="33">
        <f t="shared" si="134"/>
        <v>3</v>
      </c>
      <c r="Q363" s="33">
        <f t="shared" si="135"/>
        <v>-0.26249999999999973</v>
      </c>
      <c r="R363" s="33">
        <f t="shared" si="136"/>
        <v>-0.52499999999999947</v>
      </c>
      <c r="S363" s="1" t="str">
        <f t="shared" si="138"/>
        <v>1/2 lbs</v>
      </c>
      <c r="T363" s="6">
        <f t="shared" si="137"/>
        <v>3</v>
      </c>
      <c r="U363" s="13"/>
      <c r="V363" s="61"/>
      <c r="W363" s="61"/>
      <c r="X363" s="61"/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  <c r="AU363" s="61"/>
      <c r="AV363" s="61"/>
      <c r="AW363" s="61"/>
      <c r="AX363" s="61"/>
      <c r="AY363" s="61"/>
      <c r="AZ363" s="61"/>
      <c r="BA363" s="61"/>
      <c r="BB363" s="61"/>
      <c r="BC363" s="61"/>
      <c r="BD363" s="61"/>
      <c r="BE363" s="61"/>
      <c r="BF363" s="61"/>
      <c r="BG363" s="61"/>
      <c r="BH363" s="61"/>
      <c r="BI363" s="61"/>
      <c r="BJ363" s="61"/>
      <c r="BK363" s="61"/>
      <c r="BN363" s="6"/>
      <c r="BO363" s="6"/>
      <c r="BP363" s="8">
        <f t="shared" si="125"/>
        <v>0</v>
      </c>
      <c r="BQ363" s="12"/>
    </row>
    <row r="364" spans="1:69" s="1" customFormat="1" ht="12" customHeight="1" x14ac:dyDescent="0.15">
      <c r="A364" s="17" t="s">
        <v>520</v>
      </c>
      <c r="B364" s="3" t="s">
        <v>308</v>
      </c>
      <c r="C364" s="1">
        <v>10</v>
      </c>
      <c r="D364" s="13" t="s">
        <v>107</v>
      </c>
      <c r="E364" s="2">
        <v>32</v>
      </c>
      <c r="F364" s="34">
        <f t="shared" si="127"/>
        <v>48</v>
      </c>
      <c r="G364" s="34">
        <f t="shared" si="128"/>
        <v>55.679999999999993</v>
      </c>
      <c r="H364" s="33">
        <f t="shared" si="129"/>
        <v>5.5679999999999996</v>
      </c>
      <c r="I364" s="33"/>
      <c r="J364" s="35">
        <f t="shared" si="130"/>
        <v>6</v>
      </c>
      <c r="K364" s="33">
        <f t="shared" si="131"/>
        <v>0.43200000000000038</v>
      </c>
      <c r="L364" s="33">
        <f t="shared" si="132"/>
        <v>4.3200000000000038</v>
      </c>
      <c r="M364" s="33" t="s">
        <v>112</v>
      </c>
      <c r="N364" s="33">
        <v>20</v>
      </c>
      <c r="O364" s="33">
        <f t="shared" si="133"/>
        <v>2.7839999999999998</v>
      </c>
      <c r="P364" s="33">
        <f t="shared" si="134"/>
        <v>3</v>
      </c>
      <c r="Q364" s="33">
        <f t="shared" si="135"/>
        <v>0.21600000000000019</v>
      </c>
      <c r="R364" s="33">
        <f t="shared" si="136"/>
        <v>4.3200000000000038</v>
      </c>
      <c r="S364" s="33" t="str">
        <f t="shared" si="138"/>
        <v>1/2 lbs</v>
      </c>
      <c r="T364" s="6">
        <f t="shared" si="137"/>
        <v>3</v>
      </c>
      <c r="BM364" s="35"/>
      <c r="BN364" s="35"/>
      <c r="BO364" s="35"/>
      <c r="BP364" s="8">
        <f t="shared" si="125"/>
        <v>0</v>
      </c>
      <c r="BQ364" s="12"/>
    </row>
    <row r="365" spans="1:69" s="1" customFormat="1" ht="12" customHeight="1" x14ac:dyDescent="0.15">
      <c r="A365" s="3" t="s">
        <v>521</v>
      </c>
      <c r="B365" s="3" t="s">
        <v>518</v>
      </c>
      <c r="C365" s="1">
        <v>40</v>
      </c>
      <c r="D365" s="1" t="s">
        <v>107</v>
      </c>
      <c r="E365" s="2">
        <v>46</v>
      </c>
      <c r="F365" s="34">
        <f t="shared" si="127"/>
        <v>69</v>
      </c>
      <c r="G365" s="34">
        <f t="shared" si="128"/>
        <v>80.039999999999992</v>
      </c>
      <c r="H365" s="33">
        <f t="shared" si="129"/>
        <v>2.0009999999999999</v>
      </c>
      <c r="I365" s="33">
        <f>H365*1.1</f>
        <v>2.2011000000000003</v>
      </c>
      <c r="J365" s="35">
        <f t="shared" si="130"/>
        <v>2</v>
      </c>
      <c r="K365" s="33">
        <f t="shared" si="131"/>
        <v>-9.9999999999988987E-4</v>
      </c>
      <c r="L365" s="33">
        <f t="shared" si="132"/>
        <v>-3.9999999999995595E-2</v>
      </c>
      <c r="M365" s="33" t="s">
        <v>112</v>
      </c>
      <c r="N365" s="33">
        <v>80</v>
      </c>
      <c r="O365" s="33">
        <f t="shared" si="133"/>
        <v>1.0004999999999999</v>
      </c>
      <c r="P365" s="33">
        <f t="shared" si="134"/>
        <v>1</v>
      </c>
      <c r="Q365" s="33">
        <f t="shared" si="135"/>
        <v>-4.9999999999994493E-4</v>
      </c>
      <c r="R365" s="33">
        <f t="shared" si="136"/>
        <v>-3.9999999999995595E-2</v>
      </c>
      <c r="S365" s="1" t="str">
        <f t="shared" si="138"/>
        <v>1/2 lbs</v>
      </c>
      <c r="T365" s="6">
        <f t="shared" si="137"/>
        <v>1</v>
      </c>
      <c r="U365" s="13"/>
      <c r="AE365" s="13"/>
      <c r="AF365" s="61"/>
      <c r="AG365" s="61"/>
      <c r="AH365" s="61"/>
      <c r="AV365" s="66"/>
      <c r="BF365" s="61">
        <v>32</v>
      </c>
      <c r="BG365" s="61">
        <v>8</v>
      </c>
      <c r="BJ365" s="61">
        <v>33</v>
      </c>
      <c r="BK365" s="61">
        <v>27</v>
      </c>
      <c r="BM365" s="6"/>
      <c r="BN365" s="6"/>
      <c r="BO365" s="6"/>
      <c r="BP365" s="8">
        <f t="shared" si="125"/>
        <v>0</v>
      </c>
      <c r="BQ365" s="12"/>
    </row>
    <row r="366" spans="1:69" s="1" customFormat="1" ht="12" customHeight="1" x14ac:dyDescent="0.15">
      <c r="A366" s="3" t="s">
        <v>521</v>
      </c>
      <c r="B366" s="3" t="s">
        <v>518</v>
      </c>
      <c r="C366" s="1">
        <v>40</v>
      </c>
      <c r="D366" s="1" t="s">
        <v>107</v>
      </c>
      <c r="E366" s="2">
        <v>50</v>
      </c>
      <c r="F366" s="34">
        <f t="shared" si="127"/>
        <v>75</v>
      </c>
      <c r="G366" s="34">
        <f t="shared" si="128"/>
        <v>87</v>
      </c>
      <c r="H366" s="33">
        <f t="shared" si="129"/>
        <v>2.1749999999999998</v>
      </c>
      <c r="I366" s="33">
        <f>H366*1.1</f>
        <v>2.3925000000000001</v>
      </c>
      <c r="J366" s="35">
        <f t="shared" si="130"/>
        <v>2</v>
      </c>
      <c r="K366" s="33">
        <f t="shared" si="131"/>
        <v>-0.17499999999999982</v>
      </c>
      <c r="L366" s="33">
        <f t="shared" si="132"/>
        <v>-6.9999999999999929</v>
      </c>
      <c r="M366" s="33" t="s">
        <v>112</v>
      </c>
      <c r="N366" s="33">
        <v>80</v>
      </c>
      <c r="O366" s="33">
        <f t="shared" si="133"/>
        <v>1.0874999999999999</v>
      </c>
      <c r="P366" s="33">
        <f t="shared" si="134"/>
        <v>1</v>
      </c>
      <c r="Q366" s="33">
        <f t="shared" si="135"/>
        <v>-8.7499999999999911E-2</v>
      </c>
      <c r="R366" s="33">
        <f t="shared" si="136"/>
        <v>-6.9999999999999929</v>
      </c>
      <c r="S366" s="1" t="str">
        <f t="shared" si="138"/>
        <v>1/2 lbs</v>
      </c>
      <c r="T366" s="6">
        <f t="shared" si="137"/>
        <v>1</v>
      </c>
      <c r="U366" s="13"/>
      <c r="AE366" s="13"/>
      <c r="AF366" s="61"/>
      <c r="AG366" s="61"/>
      <c r="AH366" s="61"/>
      <c r="AV366" s="66"/>
      <c r="BM366" s="6"/>
      <c r="BN366" s="6"/>
      <c r="BO366" s="6"/>
      <c r="BP366" s="8">
        <f t="shared" si="125"/>
        <v>0</v>
      </c>
      <c r="BQ366" s="12"/>
    </row>
    <row r="367" spans="1:69" s="1" customFormat="1" ht="12" customHeight="1" x14ac:dyDescent="0.15">
      <c r="A367" s="17" t="s">
        <v>521</v>
      </c>
      <c r="B367" s="3" t="s">
        <v>419</v>
      </c>
      <c r="C367" s="1">
        <v>1</v>
      </c>
      <c r="D367" s="13" t="s">
        <v>107</v>
      </c>
      <c r="E367" s="2">
        <v>1.5</v>
      </c>
      <c r="F367" s="34">
        <f t="shared" si="127"/>
        <v>2.25</v>
      </c>
      <c r="G367" s="34">
        <f t="shared" si="128"/>
        <v>2.61</v>
      </c>
      <c r="H367" s="33">
        <f t="shared" si="129"/>
        <v>2.61</v>
      </c>
      <c r="I367" s="33"/>
      <c r="J367" s="35">
        <f t="shared" si="130"/>
        <v>3</v>
      </c>
      <c r="K367" s="33">
        <f t="shared" si="131"/>
        <v>0.39000000000000012</v>
      </c>
      <c r="L367" s="33">
        <f t="shared" si="132"/>
        <v>0.39000000000000012</v>
      </c>
      <c r="M367" s="33" t="s">
        <v>112</v>
      </c>
      <c r="N367" s="33">
        <v>2</v>
      </c>
      <c r="O367" s="33">
        <f t="shared" si="133"/>
        <v>1.3049999999999999</v>
      </c>
      <c r="P367" s="33">
        <f t="shared" si="134"/>
        <v>1</v>
      </c>
      <c r="Q367" s="33">
        <f t="shared" si="135"/>
        <v>-0.30499999999999994</v>
      </c>
      <c r="R367" s="33">
        <f t="shared" si="136"/>
        <v>-0.60999999999999988</v>
      </c>
      <c r="S367" s="33" t="str">
        <f t="shared" si="138"/>
        <v>1/2 lbs</v>
      </c>
      <c r="T367" s="6">
        <f t="shared" si="137"/>
        <v>1</v>
      </c>
      <c r="AD367" s="35"/>
      <c r="BN367" s="35"/>
      <c r="BO367" s="35"/>
      <c r="BP367" s="8">
        <f t="shared" si="125"/>
        <v>0</v>
      </c>
      <c r="BQ367" s="12"/>
    </row>
    <row r="368" spans="1:69" s="1" customFormat="1" ht="12" customHeight="1" x14ac:dyDescent="0.15">
      <c r="A368" s="3" t="s">
        <v>521</v>
      </c>
      <c r="B368" s="3" t="s">
        <v>343</v>
      </c>
      <c r="C368" s="1">
        <v>1</v>
      </c>
      <c r="D368" s="1" t="s">
        <v>107</v>
      </c>
      <c r="E368" s="2">
        <v>1.5</v>
      </c>
      <c r="F368" s="34">
        <f t="shared" si="127"/>
        <v>2.25</v>
      </c>
      <c r="G368" s="34">
        <f t="shared" si="128"/>
        <v>2.61</v>
      </c>
      <c r="H368" s="33">
        <f t="shared" si="129"/>
        <v>2.61</v>
      </c>
      <c r="I368" s="33"/>
      <c r="J368" s="35">
        <f t="shared" si="130"/>
        <v>3</v>
      </c>
      <c r="K368" s="33">
        <f t="shared" si="131"/>
        <v>0.39000000000000012</v>
      </c>
      <c r="L368" s="33">
        <f t="shared" si="132"/>
        <v>0.39000000000000012</v>
      </c>
      <c r="M368" s="33" t="s">
        <v>112</v>
      </c>
      <c r="N368" s="33">
        <v>2</v>
      </c>
      <c r="O368" s="33">
        <f t="shared" si="133"/>
        <v>1.3049999999999999</v>
      </c>
      <c r="P368" s="33">
        <f t="shared" si="134"/>
        <v>1</v>
      </c>
      <c r="Q368" s="33">
        <f t="shared" si="135"/>
        <v>-0.30499999999999994</v>
      </c>
      <c r="R368" s="33">
        <f t="shared" si="136"/>
        <v>-0.60999999999999988</v>
      </c>
      <c r="S368" s="1" t="str">
        <f t="shared" si="138"/>
        <v>1/2 lbs</v>
      </c>
      <c r="T368" s="6">
        <f t="shared" si="137"/>
        <v>1</v>
      </c>
      <c r="U368" s="13"/>
      <c r="V368" s="13"/>
      <c r="AV368" s="13"/>
      <c r="BM368" s="6"/>
      <c r="BN368" s="6"/>
      <c r="BO368" s="6"/>
      <c r="BP368" s="8">
        <f t="shared" si="125"/>
        <v>0</v>
      </c>
      <c r="BQ368" s="12"/>
    </row>
    <row r="369" spans="1:69" s="1" customFormat="1" ht="12" customHeight="1" x14ac:dyDescent="0.15">
      <c r="A369" s="3" t="s">
        <v>521</v>
      </c>
      <c r="B369" s="3" t="s">
        <v>308</v>
      </c>
      <c r="C369" s="1">
        <v>48</v>
      </c>
      <c r="D369" s="1" t="s">
        <v>107</v>
      </c>
      <c r="E369" s="2">
        <v>48</v>
      </c>
      <c r="F369" s="34">
        <f t="shared" si="127"/>
        <v>72</v>
      </c>
      <c r="G369" s="34">
        <f t="shared" si="128"/>
        <v>83.52</v>
      </c>
      <c r="H369" s="33">
        <f t="shared" si="129"/>
        <v>1.74</v>
      </c>
      <c r="I369" s="33"/>
      <c r="J369" s="35">
        <f t="shared" si="130"/>
        <v>2</v>
      </c>
      <c r="K369" s="33">
        <f t="shared" si="131"/>
        <v>0.26</v>
      </c>
      <c r="L369" s="33">
        <f t="shared" si="132"/>
        <v>12.48</v>
      </c>
      <c r="M369" s="33" t="s">
        <v>112</v>
      </c>
      <c r="N369" s="33">
        <v>96</v>
      </c>
      <c r="O369" s="33">
        <f t="shared" si="133"/>
        <v>0.87</v>
      </c>
      <c r="P369" s="33">
        <f t="shared" si="134"/>
        <v>1</v>
      </c>
      <c r="Q369" s="33">
        <f t="shared" si="135"/>
        <v>0.13</v>
      </c>
      <c r="R369" s="33">
        <f t="shared" si="136"/>
        <v>12.48</v>
      </c>
      <c r="S369" s="1" t="str">
        <f t="shared" si="138"/>
        <v>1/2 lbs</v>
      </c>
      <c r="T369" s="6">
        <f t="shared" si="137"/>
        <v>1</v>
      </c>
      <c r="U369" s="13"/>
      <c r="V369" s="13"/>
      <c r="AV369" s="13"/>
      <c r="BM369" s="6"/>
      <c r="BN369" s="6"/>
      <c r="BO369" s="6"/>
      <c r="BP369" s="8">
        <f t="shared" si="125"/>
        <v>0</v>
      </c>
      <c r="BQ369" s="12"/>
    </row>
    <row r="370" spans="1:69" s="1" customFormat="1" ht="12" customHeight="1" x14ac:dyDescent="0.15">
      <c r="A370" s="17" t="s">
        <v>214</v>
      </c>
      <c r="B370" s="3" t="s">
        <v>308</v>
      </c>
      <c r="C370" s="1">
        <v>10</v>
      </c>
      <c r="D370" s="13" t="s">
        <v>107</v>
      </c>
      <c r="E370" s="2">
        <v>34</v>
      </c>
      <c r="F370" s="34">
        <f t="shared" si="127"/>
        <v>51</v>
      </c>
      <c r="G370" s="34">
        <f t="shared" si="128"/>
        <v>59.16</v>
      </c>
      <c r="H370" s="33">
        <f t="shared" si="129"/>
        <v>5.9159999999999995</v>
      </c>
      <c r="I370" s="33">
        <f>H370*1.1</f>
        <v>6.5076000000000001</v>
      </c>
      <c r="J370" s="35">
        <f t="shared" si="130"/>
        <v>6</v>
      </c>
      <c r="K370" s="33">
        <f t="shared" si="131"/>
        <v>8.4000000000000519E-2</v>
      </c>
      <c r="L370" s="33">
        <f t="shared" si="132"/>
        <v>0.84000000000000519</v>
      </c>
      <c r="M370" s="33" t="s">
        <v>112</v>
      </c>
      <c r="N370" s="33">
        <v>20</v>
      </c>
      <c r="O370" s="33">
        <f t="shared" si="133"/>
        <v>2.9579999999999997</v>
      </c>
      <c r="P370" s="33">
        <f t="shared" si="134"/>
        <v>3</v>
      </c>
      <c r="Q370" s="33">
        <f t="shared" si="135"/>
        <v>4.2000000000000259E-2</v>
      </c>
      <c r="R370" s="33">
        <f t="shared" si="136"/>
        <v>0.84000000000000519</v>
      </c>
      <c r="S370" s="33" t="str">
        <f t="shared" si="138"/>
        <v>1/2 lbs</v>
      </c>
      <c r="T370" s="6">
        <f t="shared" si="137"/>
        <v>3</v>
      </c>
      <c r="U370" s="13"/>
      <c r="V370" s="61"/>
      <c r="W370" s="61">
        <v>1</v>
      </c>
      <c r="X370" s="61">
        <v>5</v>
      </c>
      <c r="Y370" s="61">
        <v>2</v>
      </c>
      <c r="Z370" s="61">
        <v>1</v>
      </c>
      <c r="AA370" s="61">
        <v>1</v>
      </c>
      <c r="AB370" s="61">
        <v>8</v>
      </c>
      <c r="AC370" s="61">
        <v>5</v>
      </c>
      <c r="AD370" s="61">
        <v>2</v>
      </c>
      <c r="AE370" s="61">
        <v>2</v>
      </c>
      <c r="AF370" s="61">
        <v>1</v>
      </c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M370" s="35"/>
      <c r="BN370" s="35"/>
      <c r="BO370" s="35"/>
      <c r="BP370" s="8">
        <f t="shared" si="125"/>
        <v>0</v>
      </c>
      <c r="BQ370" s="12"/>
    </row>
    <row r="371" spans="1:69" s="1" customFormat="1" ht="12" customHeight="1" x14ac:dyDescent="0.15">
      <c r="A371" s="17" t="s">
        <v>522</v>
      </c>
      <c r="B371" s="3" t="s">
        <v>323</v>
      </c>
      <c r="C371" s="1">
        <v>25</v>
      </c>
      <c r="D371" s="13" t="s">
        <v>107</v>
      </c>
      <c r="E371" s="2">
        <v>58</v>
      </c>
      <c r="F371" s="34">
        <f t="shared" si="127"/>
        <v>87</v>
      </c>
      <c r="G371" s="34">
        <f t="shared" si="128"/>
        <v>100.91999999999999</v>
      </c>
      <c r="H371" s="33">
        <f t="shared" si="129"/>
        <v>4.0367999999999995</v>
      </c>
      <c r="I371" s="33">
        <f>H371*1.1</f>
        <v>4.44048</v>
      </c>
      <c r="J371" s="35">
        <f t="shared" si="130"/>
        <v>4</v>
      </c>
      <c r="K371" s="33">
        <f t="shared" si="131"/>
        <v>-3.67999999999995E-2</v>
      </c>
      <c r="L371" s="33">
        <f t="shared" si="132"/>
        <v>-0.91999999999998749</v>
      </c>
      <c r="M371" s="33" t="s">
        <v>110</v>
      </c>
      <c r="N371" s="33">
        <v>100</v>
      </c>
      <c r="O371" s="33">
        <f t="shared" si="133"/>
        <v>1.0091999999999999</v>
      </c>
      <c r="P371" s="33">
        <f t="shared" si="134"/>
        <v>1</v>
      </c>
      <c r="Q371" s="33">
        <f t="shared" si="135"/>
        <v>-9.1999999999998749E-3</v>
      </c>
      <c r="R371" s="33">
        <f t="shared" si="136"/>
        <v>-0.91999999999998749</v>
      </c>
      <c r="S371" s="1" t="str">
        <f t="shared" si="138"/>
        <v>1/4 lbs</v>
      </c>
      <c r="T371" s="6">
        <f t="shared" si="137"/>
        <v>1</v>
      </c>
      <c r="U371" s="13"/>
      <c r="V371" s="61">
        <v>24</v>
      </c>
      <c r="W371" s="61">
        <v>8</v>
      </c>
      <c r="X371" s="61">
        <v>19</v>
      </c>
      <c r="Y371" s="61">
        <v>13</v>
      </c>
      <c r="Z371" s="61">
        <v>4</v>
      </c>
      <c r="AA371" s="61">
        <v>34</v>
      </c>
      <c r="AB371" s="61">
        <v>29</v>
      </c>
      <c r="AC371" s="61">
        <v>15</v>
      </c>
      <c r="AD371" s="61">
        <v>0</v>
      </c>
      <c r="AE371" s="61">
        <v>10</v>
      </c>
      <c r="AF371" s="61">
        <v>6</v>
      </c>
      <c r="AG371" s="61">
        <v>8</v>
      </c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>
        <v>16</v>
      </c>
      <c r="BE371" s="61">
        <v>9</v>
      </c>
      <c r="BF371" s="61"/>
      <c r="BG371" s="61"/>
      <c r="BH371" s="61"/>
      <c r="BI371" s="61"/>
      <c r="BJ371" s="61"/>
      <c r="BK371" s="61"/>
      <c r="BM371" s="35"/>
      <c r="BN371" s="6"/>
      <c r="BO371" s="6"/>
      <c r="BP371" s="8">
        <f t="shared" si="125"/>
        <v>0</v>
      </c>
      <c r="BQ371" s="12"/>
    </row>
    <row r="372" spans="1:69" s="1" customFormat="1" ht="12" customHeight="1" x14ac:dyDescent="0.15">
      <c r="A372" s="17" t="s">
        <v>522</v>
      </c>
      <c r="B372" s="3" t="s">
        <v>365</v>
      </c>
      <c r="C372" s="1">
        <v>1</v>
      </c>
      <c r="D372" s="13" t="s">
        <v>107</v>
      </c>
      <c r="E372" s="2">
        <v>2</v>
      </c>
      <c r="F372" s="34">
        <f t="shared" si="127"/>
        <v>3</v>
      </c>
      <c r="G372" s="34">
        <f t="shared" si="128"/>
        <v>3.4799999999999995</v>
      </c>
      <c r="H372" s="33">
        <f t="shared" si="129"/>
        <v>3.4799999999999995</v>
      </c>
      <c r="I372" s="33"/>
      <c r="J372" s="35">
        <f t="shared" si="130"/>
        <v>3</v>
      </c>
      <c r="K372" s="33">
        <f t="shared" si="131"/>
        <v>-0.47999999999999954</v>
      </c>
      <c r="L372" s="33">
        <f t="shared" si="132"/>
        <v>-0.47999999999999954</v>
      </c>
      <c r="M372" s="33" t="s">
        <v>149</v>
      </c>
      <c r="N372" s="33">
        <v>1</v>
      </c>
      <c r="O372" s="33">
        <f t="shared" si="133"/>
        <v>3.4799999999999995</v>
      </c>
      <c r="P372" s="33">
        <f t="shared" si="134"/>
        <v>3</v>
      </c>
      <c r="Q372" s="33">
        <f t="shared" si="135"/>
        <v>-0.47999999999999954</v>
      </c>
      <c r="R372" s="33">
        <f t="shared" si="136"/>
        <v>-0.47999999999999954</v>
      </c>
      <c r="S372" s="1" t="str">
        <f t="shared" si="138"/>
        <v>1 lbs</v>
      </c>
      <c r="T372" s="6">
        <f t="shared" si="137"/>
        <v>3</v>
      </c>
      <c r="U372" s="13"/>
      <c r="V372" s="61"/>
      <c r="W372" s="61"/>
      <c r="X372" s="61"/>
      <c r="Y372" s="61"/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M372" s="6"/>
      <c r="BN372" s="6"/>
      <c r="BO372" s="6"/>
      <c r="BP372" s="8">
        <f t="shared" si="125"/>
        <v>0</v>
      </c>
      <c r="BQ372" s="12"/>
    </row>
    <row r="373" spans="1:69" s="1" customFormat="1" ht="12" customHeight="1" x14ac:dyDescent="0.15">
      <c r="A373" s="17" t="s">
        <v>523</v>
      </c>
      <c r="B373" s="3" t="s">
        <v>308</v>
      </c>
      <c r="C373" s="1">
        <v>8</v>
      </c>
      <c r="D373" s="13" t="s">
        <v>524</v>
      </c>
      <c r="E373" s="2">
        <v>60</v>
      </c>
      <c r="F373" s="34">
        <f t="shared" si="127"/>
        <v>90</v>
      </c>
      <c r="G373" s="34">
        <f t="shared" si="128"/>
        <v>104.39999999999999</v>
      </c>
      <c r="H373" s="33">
        <f t="shared" si="129"/>
        <v>13.049999999999999</v>
      </c>
      <c r="I373" s="33"/>
      <c r="J373" s="35">
        <f t="shared" si="130"/>
        <v>13</v>
      </c>
      <c r="K373" s="33">
        <f t="shared" si="131"/>
        <v>-4.9999999999998934E-2</v>
      </c>
      <c r="L373" s="33">
        <f t="shared" si="132"/>
        <v>-0.39999999999999147</v>
      </c>
      <c r="M373" s="33" t="s">
        <v>425</v>
      </c>
      <c r="N373" s="33">
        <v>32</v>
      </c>
      <c r="O373" s="33">
        <f t="shared" si="133"/>
        <v>3.2624999999999997</v>
      </c>
      <c r="P373" s="33">
        <f t="shared" si="134"/>
        <v>3</v>
      </c>
      <c r="Q373" s="33">
        <f t="shared" si="135"/>
        <v>-0.26249999999999973</v>
      </c>
      <c r="R373" s="33">
        <f t="shared" si="136"/>
        <v>-8.3999999999999915</v>
      </c>
      <c r="S373" s="1" t="str">
        <f t="shared" si="138"/>
        <v>1/4 basket</v>
      </c>
      <c r="T373" s="6">
        <f t="shared" si="137"/>
        <v>3</v>
      </c>
      <c r="U373" s="13"/>
      <c r="AN373" s="13"/>
      <c r="AO373" s="13"/>
      <c r="BM373" s="6"/>
      <c r="BN373" s="6"/>
      <c r="BO373" s="6"/>
      <c r="BP373" s="8">
        <f t="shared" si="125"/>
        <v>0</v>
      </c>
      <c r="BQ373" s="12"/>
    </row>
    <row r="374" spans="1:69" s="1" customFormat="1" ht="12" customHeight="1" x14ac:dyDescent="0.15">
      <c r="A374" s="17" t="s">
        <v>523</v>
      </c>
      <c r="B374" s="17" t="s">
        <v>525</v>
      </c>
      <c r="C374" s="1">
        <v>6</v>
      </c>
      <c r="D374" s="13" t="s">
        <v>526</v>
      </c>
      <c r="E374" s="2">
        <v>35</v>
      </c>
      <c r="F374" s="34">
        <f t="shared" si="127"/>
        <v>52.5</v>
      </c>
      <c r="G374" s="34">
        <f t="shared" si="128"/>
        <v>60.9</v>
      </c>
      <c r="H374" s="33">
        <f t="shared" si="129"/>
        <v>10.15</v>
      </c>
      <c r="I374" s="33"/>
      <c r="J374" s="35">
        <f t="shared" si="130"/>
        <v>10</v>
      </c>
      <c r="K374" s="33">
        <f t="shared" si="131"/>
        <v>-0.15000000000000036</v>
      </c>
      <c r="L374" s="33">
        <f t="shared" si="132"/>
        <v>-0.90000000000000213</v>
      </c>
      <c r="M374" s="33" t="s">
        <v>425</v>
      </c>
      <c r="N374" s="33">
        <v>24</v>
      </c>
      <c r="O374" s="33">
        <f t="shared" si="133"/>
        <v>2.5375000000000001</v>
      </c>
      <c r="P374" s="33">
        <f t="shared" si="134"/>
        <v>3</v>
      </c>
      <c r="Q374" s="33">
        <f t="shared" si="135"/>
        <v>0.46249999999999991</v>
      </c>
      <c r="R374" s="33">
        <f t="shared" si="136"/>
        <v>11.099999999999998</v>
      </c>
      <c r="S374" s="1" t="str">
        <f t="shared" si="138"/>
        <v>1/4 basket</v>
      </c>
      <c r="T374" s="6">
        <f t="shared" si="137"/>
        <v>3</v>
      </c>
      <c r="U374" s="13"/>
      <c r="AN374" s="13"/>
      <c r="BM374" s="6"/>
      <c r="BN374" s="6"/>
      <c r="BO374" s="6"/>
      <c r="BP374" s="8">
        <f t="shared" si="125"/>
        <v>0</v>
      </c>
      <c r="BQ374" s="12"/>
    </row>
    <row r="375" spans="1:69" s="1" customFormat="1" ht="12" customHeight="1" x14ac:dyDescent="0.15">
      <c r="A375" s="17" t="s">
        <v>527</v>
      </c>
      <c r="B375" s="17" t="s">
        <v>308</v>
      </c>
      <c r="C375" s="1">
        <v>20</v>
      </c>
      <c r="D375" s="13" t="s">
        <v>107</v>
      </c>
      <c r="E375" s="2">
        <v>44</v>
      </c>
      <c r="F375" s="34">
        <f t="shared" si="127"/>
        <v>66</v>
      </c>
      <c r="G375" s="34">
        <f t="shared" si="128"/>
        <v>76.559999999999988</v>
      </c>
      <c r="H375" s="33">
        <f t="shared" si="129"/>
        <v>3.8279999999999994</v>
      </c>
      <c r="I375" s="33">
        <f>H375*1.1</f>
        <v>4.2107999999999999</v>
      </c>
      <c r="J375" s="35">
        <f t="shared" si="130"/>
        <v>4</v>
      </c>
      <c r="K375" s="33">
        <f t="shared" si="131"/>
        <v>0.1720000000000006</v>
      </c>
      <c r="L375" s="33">
        <f t="shared" si="132"/>
        <v>3.4400000000000119</v>
      </c>
      <c r="M375" s="33" t="s">
        <v>110</v>
      </c>
      <c r="N375" s="33">
        <v>80</v>
      </c>
      <c r="O375" s="33">
        <f t="shared" si="133"/>
        <v>0.95699999999999985</v>
      </c>
      <c r="P375" s="33">
        <f t="shared" si="134"/>
        <v>1</v>
      </c>
      <c r="Q375" s="33">
        <f t="shared" si="135"/>
        <v>4.3000000000000149E-2</v>
      </c>
      <c r="R375" s="33">
        <f t="shared" si="136"/>
        <v>3.4400000000000119</v>
      </c>
      <c r="S375" s="33" t="str">
        <f t="shared" si="138"/>
        <v>1/4 lbs</v>
      </c>
      <c r="T375" s="6">
        <f t="shared" si="137"/>
        <v>1</v>
      </c>
      <c r="U375" s="13"/>
      <c r="V375" s="61"/>
      <c r="W375" s="61"/>
      <c r="X375" s="61"/>
      <c r="Y375" s="61"/>
      <c r="Z375" s="61"/>
      <c r="AA375" s="61"/>
      <c r="AC375" s="61"/>
      <c r="AD375" s="61"/>
      <c r="AX375" s="61"/>
      <c r="AY375" s="61"/>
      <c r="AZ375" s="61"/>
      <c r="BA375" s="61"/>
      <c r="BB375" s="61"/>
      <c r="BC375" s="61" t="s">
        <v>528</v>
      </c>
      <c r="BD375" s="66" t="s">
        <v>529</v>
      </c>
      <c r="BE375" s="61"/>
      <c r="BF375" s="61"/>
      <c r="BN375" s="35"/>
      <c r="BO375" s="35"/>
      <c r="BP375" s="8">
        <f t="shared" si="125"/>
        <v>0</v>
      </c>
      <c r="BQ375" s="12"/>
    </row>
    <row r="376" spans="1:69" s="1" customFormat="1" ht="12" customHeight="1" x14ac:dyDescent="0.15">
      <c r="A376" s="17" t="s">
        <v>530</v>
      </c>
      <c r="B376" s="3" t="s">
        <v>308</v>
      </c>
      <c r="C376" s="1">
        <v>20</v>
      </c>
      <c r="D376" s="13" t="s">
        <v>107</v>
      </c>
      <c r="E376" s="2">
        <v>36</v>
      </c>
      <c r="F376" s="34">
        <f t="shared" si="127"/>
        <v>54</v>
      </c>
      <c r="G376" s="34">
        <f t="shared" si="128"/>
        <v>62.639999999999993</v>
      </c>
      <c r="H376" s="33">
        <f t="shared" si="129"/>
        <v>3.1319999999999997</v>
      </c>
      <c r="I376" s="33">
        <f>H376*1.1</f>
        <v>3.4451999999999998</v>
      </c>
      <c r="J376" s="35">
        <f t="shared" si="130"/>
        <v>3</v>
      </c>
      <c r="K376" s="33">
        <f t="shared" si="131"/>
        <v>-0.13199999999999967</v>
      </c>
      <c r="L376" s="33">
        <f t="shared" si="132"/>
        <v>-2.6399999999999935</v>
      </c>
      <c r="M376" s="33" t="s">
        <v>112</v>
      </c>
      <c r="N376" s="33">
        <v>40</v>
      </c>
      <c r="O376" s="33">
        <f t="shared" si="133"/>
        <v>1.5659999999999998</v>
      </c>
      <c r="P376" s="33">
        <f t="shared" si="134"/>
        <v>2</v>
      </c>
      <c r="Q376" s="33">
        <f t="shared" si="135"/>
        <v>0.43400000000000016</v>
      </c>
      <c r="R376" s="33">
        <f t="shared" si="136"/>
        <v>17.360000000000007</v>
      </c>
      <c r="S376" s="33" t="s">
        <v>112</v>
      </c>
      <c r="T376" s="6">
        <f t="shared" si="137"/>
        <v>2</v>
      </c>
      <c r="U376" s="13"/>
      <c r="V376" s="61"/>
      <c r="W376" s="61"/>
      <c r="X376" s="61"/>
      <c r="Y376" s="61"/>
      <c r="Z376" s="61"/>
      <c r="AA376" s="61"/>
      <c r="AC376" s="61"/>
      <c r="AD376" s="61"/>
      <c r="AX376" s="61"/>
      <c r="AY376" s="61"/>
      <c r="BA376" s="61">
        <v>23</v>
      </c>
      <c r="BB376" s="61">
        <v>2</v>
      </c>
      <c r="BC376" s="61"/>
      <c r="BD376" s="61"/>
      <c r="BE376" s="61"/>
      <c r="BF376" s="61"/>
      <c r="BN376" s="35"/>
      <c r="BO376" s="35"/>
      <c r="BP376" s="8">
        <f t="shared" si="125"/>
        <v>0</v>
      </c>
      <c r="BQ376" s="12"/>
    </row>
    <row r="377" spans="1:69" s="1" customFormat="1" ht="12" customHeight="1" x14ac:dyDescent="0.15">
      <c r="A377" s="3" t="s">
        <v>531</v>
      </c>
      <c r="B377" s="3" t="s">
        <v>308</v>
      </c>
      <c r="C377" s="1">
        <v>10</v>
      </c>
      <c r="D377" s="1" t="s">
        <v>107</v>
      </c>
      <c r="E377" s="2">
        <v>46</v>
      </c>
      <c r="F377" s="34">
        <f t="shared" si="127"/>
        <v>69</v>
      </c>
      <c r="G377" s="34">
        <f t="shared" si="128"/>
        <v>80.039999999999992</v>
      </c>
      <c r="H377" s="33">
        <f t="shared" si="129"/>
        <v>8.0039999999999996</v>
      </c>
      <c r="I377" s="33"/>
      <c r="J377" s="35">
        <f t="shared" si="130"/>
        <v>8</v>
      </c>
      <c r="K377" s="33">
        <f t="shared" si="131"/>
        <v>-3.9999999999995595E-3</v>
      </c>
      <c r="L377" s="33">
        <f t="shared" si="132"/>
        <v>-3.9999999999995595E-2</v>
      </c>
      <c r="M377" s="33" t="s">
        <v>110</v>
      </c>
      <c r="N377" s="33">
        <v>40</v>
      </c>
      <c r="O377" s="33">
        <f t="shared" si="133"/>
        <v>2.0009999999999999</v>
      </c>
      <c r="P377" s="33">
        <f t="shared" si="134"/>
        <v>2</v>
      </c>
      <c r="Q377" s="33">
        <f t="shared" si="135"/>
        <v>-9.9999999999988987E-4</v>
      </c>
      <c r="R377" s="33">
        <f t="shared" si="136"/>
        <v>-3.9999999999995595E-2</v>
      </c>
      <c r="S377" s="1" t="str">
        <f t="shared" ref="S377:S412" si="139">M377</f>
        <v>1/4 lbs</v>
      </c>
      <c r="T377" s="6">
        <f t="shared" si="137"/>
        <v>2</v>
      </c>
      <c r="U377" s="13"/>
      <c r="V377" s="61"/>
      <c r="W377" s="61"/>
      <c r="X377" s="66"/>
      <c r="Y377" s="66"/>
      <c r="Z377" s="66"/>
      <c r="AA377" s="66"/>
      <c r="AB377" s="66"/>
      <c r="AC377" s="61"/>
      <c r="AD377" s="61"/>
      <c r="AE377" s="66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  <c r="AU377" s="61"/>
      <c r="AV377" s="61"/>
      <c r="AW377" s="61"/>
      <c r="AX377" s="61"/>
      <c r="AY377" s="61"/>
      <c r="AZ377" s="61"/>
      <c r="BA377" s="61"/>
      <c r="BB377" s="61"/>
      <c r="BC377" s="61"/>
      <c r="BD377" s="61"/>
      <c r="BE377" s="61"/>
      <c r="BF377" s="61"/>
      <c r="BG377" s="61"/>
      <c r="BH377" s="61"/>
      <c r="BI377" s="61"/>
      <c r="BJ377" s="61"/>
      <c r="BK377" s="61"/>
      <c r="BN377" s="6"/>
      <c r="BO377" s="6"/>
      <c r="BP377" s="8">
        <f t="shared" si="125"/>
        <v>0</v>
      </c>
      <c r="BQ377" s="12"/>
    </row>
    <row r="378" spans="1:69" s="1" customFormat="1" ht="12" customHeight="1" x14ac:dyDescent="0.15">
      <c r="A378" s="3" t="s">
        <v>532</v>
      </c>
      <c r="B378" s="3" t="s">
        <v>308</v>
      </c>
      <c r="C378" s="1">
        <v>10</v>
      </c>
      <c r="D378" s="1" t="s">
        <v>107</v>
      </c>
      <c r="E378" s="2">
        <v>46</v>
      </c>
      <c r="F378" s="34">
        <f t="shared" si="127"/>
        <v>69</v>
      </c>
      <c r="G378" s="34">
        <f t="shared" si="128"/>
        <v>80.039999999999992</v>
      </c>
      <c r="H378" s="33">
        <f t="shared" si="129"/>
        <v>8.0039999999999996</v>
      </c>
      <c r="I378" s="33"/>
      <c r="J378" s="35">
        <f t="shared" si="130"/>
        <v>8</v>
      </c>
      <c r="K378" s="33">
        <f t="shared" si="131"/>
        <v>-3.9999999999995595E-3</v>
      </c>
      <c r="L378" s="33">
        <f t="shared" si="132"/>
        <v>-3.9999999999995595E-2</v>
      </c>
      <c r="M378" s="33" t="s">
        <v>110</v>
      </c>
      <c r="N378" s="33">
        <v>40</v>
      </c>
      <c r="O378" s="33">
        <f t="shared" si="133"/>
        <v>2.0009999999999999</v>
      </c>
      <c r="P378" s="33">
        <f t="shared" si="134"/>
        <v>2</v>
      </c>
      <c r="Q378" s="33">
        <f t="shared" si="135"/>
        <v>-9.9999999999988987E-4</v>
      </c>
      <c r="R378" s="33">
        <f t="shared" si="136"/>
        <v>-3.9999999999995595E-2</v>
      </c>
      <c r="S378" s="1" t="str">
        <f t="shared" si="139"/>
        <v>1/4 lbs</v>
      </c>
      <c r="T378" s="6">
        <f t="shared" si="137"/>
        <v>2</v>
      </c>
      <c r="U378" s="13"/>
      <c r="V378" s="13"/>
      <c r="AD378" s="6"/>
      <c r="AL378" s="13"/>
      <c r="AM378" s="13"/>
      <c r="AN378" s="61"/>
      <c r="AO378" s="61"/>
      <c r="AP378" s="61"/>
      <c r="BN378" s="6"/>
      <c r="BO378" s="6"/>
      <c r="BP378" s="8">
        <f t="shared" si="125"/>
        <v>0</v>
      </c>
      <c r="BQ378" s="12"/>
    </row>
    <row r="379" spans="1:69" s="1" customFormat="1" ht="12" customHeight="1" x14ac:dyDescent="0.15">
      <c r="A379" s="3" t="s">
        <v>533</v>
      </c>
      <c r="B379" s="3" t="s">
        <v>308</v>
      </c>
      <c r="C379" s="1">
        <v>10</v>
      </c>
      <c r="D379" s="1" t="s">
        <v>107</v>
      </c>
      <c r="E379" s="2">
        <v>48</v>
      </c>
      <c r="F379" s="34">
        <f t="shared" si="127"/>
        <v>72</v>
      </c>
      <c r="G379" s="34">
        <f t="shared" si="128"/>
        <v>83.52</v>
      </c>
      <c r="H379" s="33">
        <f t="shared" si="129"/>
        <v>8.3520000000000003</v>
      </c>
      <c r="I379" s="33">
        <f>H379*1.1</f>
        <v>9.1872000000000007</v>
      </c>
      <c r="J379" s="35">
        <f t="shared" si="130"/>
        <v>8</v>
      </c>
      <c r="K379" s="33">
        <f t="shared" si="131"/>
        <v>-0.35200000000000031</v>
      </c>
      <c r="L379" s="33">
        <f t="shared" si="132"/>
        <v>-3.5200000000000031</v>
      </c>
      <c r="M379" s="33" t="s">
        <v>110</v>
      </c>
      <c r="N379" s="33">
        <v>40</v>
      </c>
      <c r="O379" s="33">
        <f t="shared" si="133"/>
        <v>2.0880000000000001</v>
      </c>
      <c r="P379" s="33">
        <f t="shared" si="134"/>
        <v>2</v>
      </c>
      <c r="Q379" s="33">
        <f t="shared" si="135"/>
        <v>-8.8000000000000078E-2</v>
      </c>
      <c r="R379" s="33">
        <f t="shared" si="136"/>
        <v>-3.5200000000000031</v>
      </c>
      <c r="S379" s="1" t="str">
        <f t="shared" si="139"/>
        <v>1/4 lbs</v>
      </c>
      <c r="T379" s="6">
        <f t="shared" si="137"/>
        <v>2</v>
      </c>
      <c r="U379" s="13"/>
      <c r="V379" s="13"/>
      <c r="AD379" s="6"/>
      <c r="AL379" s="13"/>
      <c r="AM379" s="13"/>
      <c r="AN379" s="61">
        <v>12</v>
      </c>
      <c r="AO379" s="61">
        <v>3</v>
      </c>
      <c r="AP379" s="61"/>
      <c r="BN379" s="6"/>
      <c r="BO379" s="6"/>
      <c r="BP379" s="8">
        <f t="shared" si="125"/>
        <v>0</v>
      </c>
      <c r="BQ379" s="12"/>
    </row>
    <row r="380" spans="1:69" s="1" customFormat="1" ht="12" customHeight="1" x14ac:dyDescent="0.15">
      <c r="A380" s="17" t="s">
        <v>533</v>
      </c>
      <c r="B380" s="3" t="s">
        <v>365</v>
      </c>
      <c r="C380" s="1">
        <v>1</v>
      </c>
      <c r="D380" s="13" t="s">
        <v>107</v>
      </c>
      <c r="E380" s="2">
        <v>5</v>
      </c>
      <c r="F380" s="34">
        <f t="shared" si="127"/>
        <v>7.5</v>
      </c>
      <c r="G380" s="34">
        <f t="shared" si="128"/>
        <v>8.6999999999999993</v>
      </c>
      <c r="H380" s="33">
        <f t="shared" si="129"/>
        <v>8.6999999999999993</v>
      </c>
      <c r="I380" s="33"/>
      <c r="J380" s="35">
        <f t="shared" si="130"/>
        <v>9</v>
      </c>
      <c r="K380" s="33">
        <f t="shared" si="131"/>
        <v>0.30000000000000071</v>
      </c>
      <c r="L380" s="33">
        <f t="shared" si="132"/>
        <v>0.30000000000000071</v>
      </c>
      <c r="M380" s="33" t="s">
        <v>110</v>
      </c>
      <c r="N380" s="33">
        <v>4</v>
      </c>
      <c r="O380" s="33">
        <f t="shared" si="133"/>
        <v>2.1749999999999998</v>
      </c>
      <c r="P380" s="33">
        <f t="shared" si="134"/>
        <v>2</v>
      </c>
      <c r="Q380" s="33">
        <f t="shared" si="135"/>
        <v>-0.17499999999999982</v>
      </c>
      <c r="R380" s="33">
        <f t="shared" si="136"/>
        <v>-0.69999999999999929</v>
      </c>
      <c r="S380" s="1" t="str">
        <f t="shared" si="139"/>
        <v>1/4 lbs</v>
      </c>
      <c r="T380" s="6">
        <f t="shared" si="137"/>
        <v>2</v>
      </c>
      <c r="U380" s="13"/>
      <c r="AK380" s="13"/>
      <c r="BM380" s="6"/>
      <c r="BN380" s="6"/>
      <c r="BO380" s="6"/>
      <c r="BP380" s="8">
        <f t="shared" si="125"/>
        <v>0</v>
      </c>
      <c r="BQ380" s="12"/>
    </row>
    <row r="381" spans="1:69" s="1" customFormat="1" ht="12" customHeight="1" x14ac:dyDescent="0.15">
      <c r="A381" s="3" t="s">
        <v>223</v>
      </c>
      <c r="B381" s="3" t="s">
        <v>308</v>
      </c>
      <c r="C381" s="1">
        <v>25</v>
      </c>
      <c r="D381" s="13" t="s">
        <v>107</v>
      </c>
      <c r="E381" s="2">
        <v>38</v>
      </c>
      <c r="F381" s="34">
        <f t="shared" si="127"/>
        <v>57</v>
      </c>
      <c r="G381" s="34">
        <f t="shared" si="128"/>
        <v>66.11999999999999</v>
      </c>
      <c r="H381" s="33">
        <f t="shared" si="129"/>
        <v>2.6447999999999996</v>
      </c>
      <c r="I381" s="33">
        <f>H381*1.1</f>
        <v>2.9092799999999999</v>
      </c>
      <c r="J381" s="35">
        <f t="shared" si="130"/>
        <v>3</v>
      </c>
      <c r="K381" s="33">
        <f t="shared" si="131"/>
        <v>0.3552000000000004</v>
      </c>
      <c r="L381" s="33">
        <f t="shared" si="132"/>
        <v>8.8800000000000097</v>
      </c>
      <c r="M381" s="33" t="s">
        <v>110</v>
      </c>
      <c r="N381" s="33">
        <v>90</v>
      </c>
      <c r="O381" s="33">
        <f t="shared" si="133"/>
        <v>0.73466666666666658</v>
      </c>
      <c r="P381" s="33">
        <f t="shared" si="134"/>
        <v>1</v>
      </c>
      <c r="Q381" s="33">
        <f t="shared" si="135"/>
        <v>0.26533333333333342</v>
      </c>
      <c r="R381" s="33">
        <f t="shared" si="136"/>
        <v>23.88000000000001</v>
      </c>
      <c r="S381" s="1" t="str">
        <f t="shared" si="139"/>
        <v>1/4 lbs</v>
      </c>
      <c r="T381" s="6">
        <f t="shared" si="137"/>
        <v>1</v>
      </c>
      <c r="V381" s="13"/>
      <c r="AD381" s="6"/>
      <c r="BN381" s="6"/>
      <c r="BO381" s="6"/>
      <c r="BP381" s="8">
        <f t="shared" si="125"/>
        <v>0</v>
      </c>
      <c r="BQ381" s="12"/>
    </row>
    <row r="382" spans="1:69" s="1" customFormat="1" ht="12" customHeight="1" x14ac:dyDescent="0.15">
      <c r="A382" s="3" t="s">
        <v>223</v>
      </c>
      <c r="B382" s="3" t="s">
        <v>308</v>
      </c>
      <c r="C382" s="1">
        <v>10</v>
      </c>
      <c r="D382" s="13" t="s">
        <v>107</v>
      </c>
      <c r="E382" s="2">
        <v>40</v>
      </c>
      <c r="F382" s="34">
        <f t="shared" si="127"/>
        <v>60</v>
      </c>
      <c r="G382" s="34">
        <f t="shared" si="128"/>
        <v>69.599999999999994</v>
      </c>
      <c r="H382" s="33">
        <f t="shared" si="129"/>
        <v>6.9599999999999991</v>
      </c>
      <c r="I382" s="33">
        <f>H382*1.1</f>
        <v>7.6559999999999997</v>
      </c>
      <c r="J382" s="35">
        <f t="shared" si="130"/>
        <v>7</v>
      </c>
      <c r="K382" s="33">
        <f t="shared" si="131"/>
        <v>4.0000000000000924E-2</v>
      </c>
      <c r="L382" s="33">
        <f t="shared" si="132"/>
        <v>0.40000000000000924</v>
      </c>
      <c r="M382" s="33" t="s">
        <v>110</v>
      </c>
      <c r="N382" s="33">
        <v>40</v>
      </c>
      <c r="O382" s="33">
        <f t="shared" si="133"/>
        <v>1.7399999999999998</v>
      </c>
      <c r="P382" s="33">
        <f t="shared" si="134"/>
        <v>2</v>
      </c>
      <c r="Q382" s="33">
        <f t="shared" si="135"/>
        <v>0.26000000000000023</v>
      </c>
      <c r="R382" s="33">
        <f t="shared" si="136"/>
        <v>10.400000000000009</v>
      </c>
      <c r="S382" s="1" t="str">
        <f t="shared" si="139"/>
        <v>1/4 lbs</v>
      </c>
      <c r="T382" s="6">
        <f t="shared" si="137"/>
        <v>2</v>
      </c>
      <c r="U382" s="13"/>
      <c r="V382" s="13"/>
      <c r="AD382" s="6"/>
      <c r="AN382" s="13"/>
      <c r="BF382" s="1" t="s">
        <v>361</v>
      </c>
      <c r="BN382" s="6"/>
      <c r="BO382" s="6"/>
      <c r="BP382" s="8">
        <f t="shared" si="125"/>
        <v>0</v>
      </c>
      <c r="BQ382" s="12"/>
    </row>
    <row r="383" spans="1:69" s="1" customFormat="1" ht="12" customHeight="1" x14ac:dyDescent="0.15">
      <c r="A383" s="17" t="s">
        <v>223</v>
      </c>
      <c r="B383" s="17" t="s">
        <v>323</v>
      </c>
      <c r="C383" s="1">
        <v>11</v>
      </c>
      <c r="D383" s="13" t="s">
        <v>107</v>
      </c>
      <c r="E383" s="2">
        <v>60</v>
      </c>
      <c r="F383" s="34">
        <f t="shared" si="127"/>
        <v>90</v>
      </c>
      <c r="G383" s="34">
        <f t="shared" si="128"/>
        <v>104.39999999999999</v>
      </c>
      <c r="H383" s="33">
        <f t="shared" si="129"/>
        <v>9.4909090909090903</v>
      </c>
      <c r="I383" s="33">
        <f>H383*1.1</f>
        <v>10.44</v>
      </c>
      <c r="J383" s="35">
        <f t="shared" si="130"/>
        <v>9</v>
      </c>
      <c r="K383" s="33">
        <f t="shared" si="131"/>
        <v>-0.4909090909090903</v>
      </c>
      <c r="L383" s="33">
        <f t="shared" si="132"/>
        <v>-5.3999999999999932</v>
      </c>
      <c r="M383" s="33" t="s">
        <v>110</v>
      </c>
      <c r="N383" s="33">
        <v>44</v>
      </c>
      <c r="O383" s="33">
        <f t="shared" si="133"/>
        <v>2.3727272727272726</v>
      </c>
      <c r="P383" s="33">
        <f t="shared" si="134"/>
        <v>2</v>
      </c>
      <c r="Q383" s="33">
        <f t="shared" si="135"/>
        <v>-0.37272727272727257</v>
      </c>
      <c r="R383" s="33">
        <f t="shared" si="136"/>
        <v>-16.399999999999991</v>
      </c>
      <c r="S383" s="1" t="str">
        <f t="shared" si="139"/>
        <v>1/4 lbs</v>
      </c>
      <c r="T383" s="6">
        <f t="shared" si="137"/>
        <v>2</v>
      </c>
      <c r="U383" s="13"/>
      <c r="V383" s="66"/>
      <c r="W383" s="61"/>
      <c r="X383" s="66"/>
      <c r="Y383" s="66"/>
      <c r="Z383" s="66"/>
      <c r="AA383" s="66"/>
      <c r="AB383" s="66"/>
      <c r="AC383" s="61"/>
      <c r="AD383" s="66"/>
      <c r="AE383" s="66"/>
      <c r="AF383" s="61"/>
      <c r="AG383" s="66"/>
      <c r="AH383" s="66"/>
      <c r="AI383" s="61"/>
      <c r="AJ383" s="61"/>
      <c r="AK383" s="66"/>
      <c r="AL383" s="66"/>
      <c r="AM383" s="66"/>
      <c r="AN383" s="61">
        <v>15</v>
      </c>
      <c r="AO383" s="66">
        <v>7</v>
      </c>
      <c r="AP383" s="61"/>
      <c r="AQ383" s="61"/>
      <c r="AS383" s="61"/>
      <c r="AT383" s="61"/>
      <c r="AU383" s="61"/>
      <c r="AV383" s="61"/>
      <c r="AW383" s="61"/>
      <c r="AX383" s="66"/>
      <c r="AY383" s="61"/>
      <c r="AZ383" s="66"/>
      <c r="BA383" s="66"/>
      <c r="BB383" s="61"/>
      <c r="BC383" s="66"/>
      <c r="BD383" s="66"/>
      <c r="BE383" s="66"/>
      <c r="BF383" s="61"/>
      <c r="BG383" s="61"/>
      <c r="BH383" s="61"/>
      <c r="BI383" s="61"/>
      <c r="BJ383" s="61"/>
      <c r="BK383" s="61"/>
      <c r="BM383" s="13"/>
      <c r="BN383" s="6"/>
      <c r="BO383" s="6"/>
      <c r="BP383" s="8">
        <f t="shared" si="125"/>
        <v>0</v>
      </c>
      <c r="BQ383" s="12"/>
    </row>
    <row r="384" spans="1:69" s="1" customFormat="1" ht="12" customHeight="1" x14ac:dyDescent="0.15">
      <c r="A384" s="17" t="s">
        <v>223</v>
      </c>
      <c r="B384" s="3" t="s">
        <v>354</v>
      </c>
      <c r="C384" s="1">
        <v>1</v>
      </c>
      <c r="D384" s="13" t="s">
        <v>310</v>
      </c>
      <c r="E384" s="2">
        <v>24</v>
      </c>
      <c r="F384" s="34">
        <f t="shared" si="127"/>
        <v>36</v>
      </c>
      <c r="G384" s="34">
        <f t="shared" si="128"/>
        <v>41.76</v>
      </c>
      <c r="H384" s="33">
        <f t="shared" si="129"/>
        <v>41.76</v>
      </c>
      <c r="I384" s="33"/>
      <c r="J384" s="35">
        <f t="shared" si="130"/>
        <v>42</v>
      </c>
      <c r="K384" s="33">
        <f t="shared" si="131"/>
        <v>0.24000000000000199</v>
      </c>
      <c r="L384" s="33">
        <f t="shared" si="132"/>
        <v>0.24000000000000199</v>
      </c>
      <c r="M384" s="33" t="s">
        <v>534</v>
      </c>
      <c r="N384" s="33">
        <v>24</v>
      </c>
      <c r="O384" s="33">
        <f t="shared" si="133"/>
        <v>1.74</v>
      </c>
      <c r="P384" s="33">
        <f t="shared" si="134"/>
        <v>2</v>
      </c>
      <c r="Q384" s="33">
        <f t="shared" si="135"/>
        <v>0.26</v>
      </c>
      <c r="R384" s="33">
        <f t="shared" si="136"/>
        <v>6.24</v>
      </c>
      <c r="S384" s="1" t="str">
        <f t="shared" si="139"/>
        <v>need 40</v>
      </c>
      <c r="T384" s="6">
        <f t="shared" si="137"/>
        <v>2</v>
      </c>
      <c r="U384" s="13"/>
      <c r="AV384" s="13"/>
      <c r="BM384" s="6"/>
      <c r="BN384" s="6"/>
      <c r="BO384" s="6"/>
      <c r="BP384" s="8">
        <f t="shared" si="125"/>
        <v>0</v>
      </c>
      <c r="BQ384" s="12"/>
    </row>
    <row r="385" spans="1:69" s="1" customFormat="1" ht="12" customHeight="1" x14ac:dyDescent="0.15">
      <c r="A385" s="17" t="s">
        <v>223</v>
      </c>
      <c r="B385" s="3" t="s">
        <v>376</v>
      </c>
      <c r="C385" s="1">
        <v>1</v>
      </c>
      <c r="D385" s="13" t="s">
        <v>107</v>
      </c>
      <c r="E385" s="2">
        <v>3</v>
      </c>
      <c r="F385" s="34">
        <f t="shared" si="127"/>
        <v>4.5</v>
      </c>
      <c r="G385" s="34">
        <f t="shared" si="128"/>
        <v>5.22</v>
      </c>
      <c r="H385" s="33">
        <f t="shared" si="129"/>
        <v>5.22</v>
      </c>
      <c r="I385" s="33"/>
      <c r="J385" s="35">
        <f t="shared" si="130"/>
        <v>5</v>
      </c>
      <c r="K385" s="33">
        <f t="shared" si="131"/>
        <v>-0.21999999999999975</v>
      </c>
      <c r="L385" s="33">
        <f t="shared" si="132"/>
        <v>-0.21999999999999975</v>
      </c>
      <c r="M385" s="33" t="s">
        <v>112</v>
      </c>
      <c r="N385" s="33">
        <v>2</v>
      </c>
      <c r="O385" s="33">
        <f t="shared" si="133"/>
        <v>2.61</v>
      </c>
      <c r="P385" s="33">
        <f t="shared" si="134"/>
        <v>3</v>
      </c>
      <c r="Q385" s="33">
        <f t="shared" si="135"/>
        <v>0.39000000000000012</v>
      </c>
      <c r="R385" s="33">
        <f t="shared" si="136"/>
        <v>0.78000000000000025</v>
      </c>
      <c r="S385" s="33" t="str">
        <f t="shared" si="139"/>
        <v>1/2 lbs</v>
      </c>
      <c r="T385" s="6">
        <f t="shared" si="137"/>
        <v>3</v>
      </c>
      <c r="BM385" s="35"/>
      <c r="BN385" s="35"/>
      <c r="BO385" s="35"/>
      <c r="BP385" s="8">
        <f t="shared" si="125"/>
        <v>0</v>
      </c>
      <c r="BQ385" s="12"/>
    </row>
    <row r="386" spans="1:69" s="1" customFormat="1" ht="12" customHeight="1" x14ac:dyDescent="0.15">
      <c r="A386" s="17" t="s">
        <v>535</v>
      </c>
      <c r="B386" s="3" t="s">
        <v>365</v>
      </c>
      <c r="C386" s="1">
        <v>1</v>
      </c>
      <c r="D386" s="13" t="s">
        <v>107</v>
      </c>
      <c r="E386" s="2">
        <v>2</v>
      </c>
      <c r="F386" s="34">
        <f t="shared" si="127"/>
        <v>3</v>
      </c>
      <c r="G386" s="34">
        <f t="shared" si="128"/>
        <v>3.4799999999999995</v>
      </c>
      <c r="H386" s="33">
        <f t="shared" si="129"/>
        <v>3.4799999999999995</v>
      </c>
      <c r="I386" s="33"/>
      <c r="J386" s="35">
        <f t="shared" si="130"/>
        <v>3</v>
      </c>
      <c r="K386" s="33">
        <f t="shared" si="131"/>
        <v>-0.47999999999999954</v>
      </c>
      <c r="L386" s="33">
        <f t="shared" si="132"/>
        <v>-0.47999999999999954</v>
      </c>
      <c r="M386" s="33" t="s">
        <v>149</v>
      </c>
      <c r="N386" s="33">
        <v>1</v>
      </c>
      <c r="O386" s="33">
        <f t="shared" si="133"/>
        <v>3.4799999999999995</v>
      </c>
      <c r="P386" s="33">
        <f t="shared" si="134"/>
        <v>3</v>
      </c>
      <c r="Q386" s="33">
        <f t="shared" si="135"/>
        <v>-0.47999999999999954</v>
      </c>
      <c r="R386" s="33">
        <f t="shared" si="136"/>
        <v>-0.47999999999999954</v>
      </c>
      <c r="S386" s="1" t="str">
        <f t="shared" si="139"/>
        <v>1 lbs</v>
      </c>
      <c r="T386" s="6">
        <f t="shared" si="137"/>
        <v>3</v>
      </c>
      <c r="AK386" s="13"/>
      <c r="AV386" s="13"/>
      <c r="BM386" s="6"/>
      <c r="BN386" s="6"/>
      <c r="BO386" s="6"/>
      <c r="BP386" s="8">
        <f t="shared" si="125"/>
        <v>0</v>
      </c>
      <c r="BQ386" s="12"/>
    </row>
    <row r="387" spans="1:69" s="1" customFormat="1" ht="12" customHeight="1" x14ac:dyDescent="0.15">
      <c r="A387" s="3" t="s">
        <v>224</v>
      </c>
      <c r="B387" s="3" t="s">
        <v>308</v>
      </c>
      <c r="C387" s="1">
        <v>1</v>
      </c>
      <c r="D387" s="13" t="s">
        <v>310</v>
      </c>
      <c r="E387" s="2">
        <v>36</v>
      </c>
      <c r="F387" s="34">
        <f t="shared" si="127"/>
        <v>54</v>
      </c>
      <c r="G387" s="34">
        <f t="shared" si="128"/>
        <v>62.639999999999993</v>
      </c>
      <c r="H387" s="33">
        <f t="shared" si="129"/>
        <v>62.639999999999993</v>
      </c>
      <c r="I387" s="33"/>
      <c r="J387" s="35">
        <f t="shared" si="130"/>
        <v>63</v>
      </c>
      <c r="K387" s="33">
        <f t="shared" si="131"/>
        <v>0.36000000000000654</v>
      </c>
      <c r="L387" s="33">
        <f t="shared" si="132"/>
        <v>0.36000000000000654</v>
      </c>
      <c r="M387" s="33" t="s">
        <v>536</v>
      </c>
      <c r="N387" s="33">
        <v>1</v>
      </c>
      <c r="O387" s="33">
        <f t="shared" si="133"/>
        <v>62.639999999999993</v>
      </c>
      <c r="P387" s="33">
        <f t="shared" si="134"/>
        <v>63</v>
      </c>
      <c r="Q387" s="33">
        <f t="shared" si="135"/>
        <v>0.36000000000000654</v>
      </c>
      <c r="R387" s="33">
        <f t="shared" si="136"/>
        <v>0.36000000000000654</v>
      </c>
      <c r="S387" s="1" t="str">
        <f t="shared" si="139"/>
        <v>need 59</v>
      </c>
      <c r="T387" s="6">
        <f t="shared" si="137"/>
        <v>63</v>
      </c>
      <c r="U387" s="13"/>
      <c r="V387" s="13"/>
      <c r="AD387" s="6"/>
      <c r="AP387" s="61"/>
      <c r="AV387" s="13"/>
      <c r="BN387" s="6"/>
      <c r="BO387" s="6"/>
      <c r="BP387" s="8">
        <f t="shared" si="125"/>
        <v>0</v>
      </c>
      <c r="BQ387" s="12"/>
    </row>
    <row r="388" spans="1:69" s="1" customFormat="1" ht="12" customHeight="1" x14ac:dyDescent="0.15">
      <c r="A388" s="17" t="s">
        <v>537</v>
      </c>
      <c r="B388" s="3" t="s">
        <v>354</v>
      </c>
      <c r="C388" s="1">
        <v>1</v>
      </c>
      <c r="D388" s="13" t="s">
        <v>310</v>
      </c>
      <c r="E388" s="2">
        <v>34</v>
      </c>
      <c r="F388" s="34">
        <f t="shared" si="127"/>
        <v>51</v>
      </c>
      <c r="G388" s="34">
        <f t="shared" si="128"/>
        <v>59.16</v>
      </c>
      <c r="H388" s="33">
        <f t="shared" si="129"/>
        <v>59.16</v>
      </c>
      <c r="I388" s="33"/>
      <c r="J388" s="35">
        <f t="shared" si="130"/>
        <v>59</v>
      </c>
      <c r="K388" s="33">
        <f t="shared" si="131"/>
        <v>-0.15999999999999659</v>
      </c>
      <c r="L388" s="33">
        <f t="shared" si="132"/>
        <v>-0.15999999999999659</v>
      </c>
      <c r="M388" s="33" t="s">
        <v>538</v>
      </c>
      <c r="N388" s="33">
        <v>24</v>
      </c>
      <c r="O388" s="33">
        <f t="shared" si="133"/>
        <v>2.4649999999999999</v>
      </c>
      <c r="P388" s="33">
        <f t="shared" si="134"/>
        <v>2</v>
      </c>
      <c r="Q388" s="33">
        <f t="shared" si="135"/>
        <v>-0.46499999999999986</v>
      </c>
      <c r="R388" s="33">
        <f t="shared" si="136"/>
        <v>-11.159999999999997</v>
      </c>
      <c r="S388" s="33" t="str">
        <f t="shared" si="139"/>
        <v>need 48</v>
      </c>
      <c r="T388" s="6">
        <f t="shared" si="137"/>
        <v>2</v>
      </c>
      <c r="AV388" s="13"/>
      <c r="BM388" s="35"/>
      <c r="BN388" s="35"/>
      <c r="BO388" s="35"/>
      <c r="BP388" s="8">
        <f t="shared" si="125"/>
        <v>0</v>
      </c>
      <c r="BQ388" s="12"/>
    </row>
    <row r="389" spans="1:69" s="1" customFormat="1" ht="12" customHeight="1" x14ac:dyDescent="0.15">
      <c r="A389" s="17" t="s">
        <v>539</v>
      </c>
      <c r="B389" s="3" t="s">
        <v>354</v>
      </c>
      <c r="C389" s="1">
        <v>10</v>
      </c>
      <c r="D389" s="13" t="s">
        <v>107</v>
      </c>
      <c r="E389" s="2">
        <v>40</v>
      </c>
      <c r="F389" s="34">
        <f t="shared" si="127"/>
        <v>60</v>
      </c>
      <c r="G389" s="34">
        <f t="shared" si="128"/>
        <v>69.599999999999994</v>
      </c>
      <c r="H389" s="33">
        <f t="shared" si="129"/>
        <v>6.9599999999999991</v>
      </c>
      <c r="I389" s="33">
        <f>H389*1.1</f>
        <v>7.6559999999999997</v>
      </c>
      <c r="J389" s="35">
        <f t="shared" si="130"/>
        <v>7</v>
      </c>
      <c r="K389" s="33">
        <f t="shared" si="131"/>
        <v>4.0000000000000924E-2</v>
      </c>
      <c r="L389" s="33">
        <f t="shared" si="132"/>
        <v>0.40000000000000924</v>
      </c>
      <c r="M389" s="33" t="s">
        <v>110</v>
      </c>
      <c r="N389" s="33">
        <v>40</v>
      </c>
      <c r="O389" s="33">
        <f t="shared" si="133"/>
        <v>1.7399999999999998</v>
      </c>
      <c r="P389" s="33">
        <f t="shared" si="134"/>
        <v>2</v>
      </c>
      <c r="Q389" s="33">
        <f t="shared" si="135"/>
        <v>0.26000000000000023</v>
      </c>
      <c r="R389" s="33">
        <f t="shared" si="136"/>
        <v>10.400000000000009</v>
      </c>
      <c r="S389" s="1" t="str">
        <f t="shared" si="139"/>
        <v>1/4 lbs</v>
      </c>
      <c r="T389" s="6">
        <f t="shared" si="137"/>
        <v>2</v>
      </c>
      <c r="U389" s="13"/>
      <c r="AV389" s="13"/>
      <c r="BF389" s="1" t="s">
        <v>361</v>
      </c>
      <c r="BM389" s="6"/>
      <c r="BN389" s="6"/>
      <c r="BO389" s="6"/>
      <c r="BP389" s="8">
        <f t="shared" si="125"/>
        <v>0</v>
      </c>
      <c r="BQ389" s="12"/>
    </row>
    <row r="390" spans="1:69" s="1" customFormat="1" ht="12" customHeight="1" x14ac:dyDescent="0.15">
      <c r="A390" s="17" t="s">
        <v>540</v>
      </c>
      <c r="B390" s="17" t="s">
        <v>323</v>
      </c>
      <c r="C390" s="1">
        <v>11</v>
      </c>
      <c r="D390" s="13" t="s">
        <v>107</v>
      </c>
      <c r="E390" s="2">
        <v>50</v>
      </c>
      <c r="F390" s="34">
        <f t="shared" si="127"/>
        <v>75</v>
      </c>
      <c r="G390" s="34">
        <f t="shared" si="128"/>
        <v>87</v>
      </c>
      <c r="H390" s="33">
        <f t="shared" si="129"/>
        <v>7.9090909090909092</v>
      </c>
      <c r="I390" s="33">
        <f>H390*1.1</f>
        <v>8.7000000000000011</v>
      </c>
      <c r="J390" s="35">
        <f t="shared" si="130"/>
        <v>8</v>
      </c>
      <c r="K390" s="33">
        <f t="shared" si="131"/>
        <v>9.0909090909090828E-2</v>
      </c>
      <c r="L390" s="33">
        <f t="shared" si="132"/>
        <v>0.99999999999999911</v>
      </c>
      <c r="M390" s="33" t="s">
        <v>112</v>
      </c>
      <c r="N390" s="33">
        <v>22</v>
      </c>
      <c r="O390" s="33">
        <f t="shared" si="133"/>
        <v>3.9545454545454546</v>
      </c>
      <c r="P390" s="33">
        <f t="shared" si="134"/>
        <v>4</v>
      </c>
      <c r="Q390" s="33">
        <f t="shared" si="135"/>
        <v>4.5454545454545414E-2</v>
      </c>
      <c r="R390" s="33">
        <f t="shared" si="136"/>
        <v>0.99999999999999911</v>
      </c>
      <c r="S390" s="1" t="str">
        <f t="shared" si="139"/>
        <v>1/2 lbs</v>
      </c>
      <c r="T390" s="6">
        <f t="shared" si="137"/>
        <v>4</v>
      </c>
      <c r="U390" s="13"/>
      <c r="V390" s="66"/>
      <c r="W390" s="61"/>
      <c r="X390" s="66"/>
      <c r="Y390" s="66"/>
      <c r="Z390" s="66"/>
      <c r="AA390" s="66"/>
      <c r="AB390" s="66"/>
      <c r="AC390" s="61"/>
      <c r="AD390" s="66"/>
      <c r="AE390" s="66"/>
      <c r="AF390" s="61"/>
      <c r="AG390" s="66"/>
      <c r="AH390" s="66"/>
      <c r="AI390" s="61"/>
      <c r="AJ390" s="61"/>
      <c r="AK390" s="66" t="s">
        <v>361</v>
      </c>
      <c r="AL390" s="66" t="s">
        <v>541</v>
      </c>
      <c r="AM390" s="66"/>
      <c r="AN390" s="61">
        <v>11</v>
      </c>
      <c r="AO390" s="66"/>
      <c r="AP390" s="61"/>
      <c r="AQ390" s="61">
        <v>6</v>
      </c>
      <c r="AR390" s="13" t="s">
        <v>361</v>
      </c>
      <c r="AS390" s="66" t="s">
        <v>542</v>
      </c>
      <c r="AT390" s="61">
        <v>18</v>
      </c>
      <c r="AU390" s="61">
        <v>7</v>
      </c>
      <c r="AV390" s="66">
        <v>6</v>
      </c>
      <c r="AW390" s="61"/>
      <c r="AX390" s="66"/>
      <c r="AY390" s="61"/>
      <c r="AZ390" s="66"/>
      <c r="BA390" s="66"/>
      <c r="BB390" s="61">
        <v>16</v>
      </c>
      <c r="BC390" s="66">
        <v>9</v>
      </c>
      <c r="BD390" s="66">
        <v>12</v>
      </c>
      <c r="BE390" s="66">
        <v>7</v>
      </c>
      <c r="BF390" s="61"/>
      <c r="BG390" s="61"/>
      <c r="BH390" s="61">
        <v>7</v>
      </c>
      <c r="BI390" s="61">
        <v>9</v>
      </c>
      <c r="BJ390" s="61">
        <v>5</v>
      </c>
      <c r="BK390" s="61"/>
      <c r="BM390" s="13"/>
      <c r="BN390" s="6"/>
      <c r="BO390" s="6"/>
      <c r="BP390" s="8">
        <f t="shared" ref="BP390:BP453" si="140">BL390*N390*P390</f>
        <v>0</v>
      </c>
      <c r="BQ390" s="12"/>
    </row>
    <row r="391" spans="1:69" s="1" customFormat="1" ht="12" customHeight="1" x14ac:dyDescent="0.15">
      <c r="A391" s="17" t="s">
        <v>540</v>
      </c>
      <c r="B391" s="17" t="s">
        <v>323</v>
      </c>
      <c r="C391" s="1">
        <v>25</v>
      </c>
      <c r="D391" s="13" t="s">
        <v>107</v>
      </c>
      <c r="E391" s="2">
        <v>38</v>
      </c>
      <c r="F391" s="34">
        <f t="shared" si="127"/>
        <v>57</v>
      </c>
      <c r="G391" s="34">
        <f t="shared" si="128"/>
        <v>66.11999999999999</v>
      </c>
      <c r="H391" s="33">
        <f t="shared" si="129"/>
        <v>2.6447999999999996</v>
      </c>
      <c r="I391" s="33">
        <f>H391*1.1</f>
        <v>2.9092799999999999</v>
      </c>
      <c r="J391" s="35">
        <f t="shared" si="130"/>
        <v>3</v>
      </c>
      <c r="K391" s="33">
        <f t="shared" si="131"/>
        <v>0.3552000000000004</v>
      </c>
      <c r="L391" s="33">
        <f t="shared" si="132"/>
        <v>8.8800000000000097</v>
      </c>
      <c r="M391" s="33" t="s">
        <v>112</v>
      </c>
      <c r="N391" s="33">
        <v>40</v>
      </c>
      <c r="O391" s="33">
        <f t="shared" si="133"/>
        <v>1.6529999999999998</v>
      </c>
      <c r="P391" s="33">
        <f t="shared" si="134"/>
        <v>2</v>
      </c>
      <c r="Q391" s="33">
        <f t="shared" si="135"/>
        <v>0.3470000000000002</v>
      </c>
      <c r="R391" s="33">
        <f t="shared" si="136"/>
        <v>13.880000000000008</v>
      </c>
      <c r="S391" s="1" t="str">
        <f t="shared" si="139"/>
        <v>1/2 lbs</v>
      </c>
      <c r="T391" s="6">
        <f t="shared" si="137"/>
        <v>2</v>
      </c>
      <c r="U391" s="13"/>
      <c r="V391" s="66"/>
      <c r="W391" s="61"/>
      <c r="X391" s="66"/>
      <c r="Y391" s="66"/>
      <c r="Z391" s="66"/>
      <c r="AA391" s="66"/>
      <c r="AB391" s="66"/>
      <c r="AC391" s="61"/>
      <c r="AD391" s="66"/>
      <c r="AE391" s="66"/>
      <c r="AF391" s="61"/>
      <c r="AG391" s="66"/>
      <c r="AH391" s="66"/>
      <c r="AI391" s="61"/>
      <c r="AJ391" s="61"/>
      <c r="AK391" s="66"/>
      <c r="AL391" s="66"/>
      <c r="AM391" s="66"/>
      <c r="AN391" s="61"/>
      <c r="AO391" s="66"/>
      <c r="AP391" s="61"/>
      <c r="AQ391" s="61"/>
      <c r="AR391" s="13"/>
      <c r="AS391" s="66"/>
      <c r="AT391" s="61"/>
      <c r="AU391" s="61"/>
      <c r="AV391" s="66"/>
      <c r="AW391" s="61"/>
      <c r="AX391" s="66"/>
      <c r="AY391" s="61"/>
      <c r="AZ391" s="66"/>
      <c r="BA391" s="66"/>
      <c r="BB391" s="61"/>
      <c r="BC391" s="66"/>
      <c r="BD391" s="66"/>
      <c r="BE391" s="66"/>
      <c r="BF391" s="61"/>
      <c r="BG391" s="61"/>
      <c r="BH391" s="61"/>
      <c r="BI391" s="61"/>
      <c r="BJ391" s="61">
        <v>5</v>
      </c>
      <c r="BK391" s="61"/>
      <c r="BM391" s="13"/>
      <c r="BN391" s="6"/>
      <c r="BO391" s="6"/>
      <c r="BP391" s="8">
        <f t="shared" si="140"/>
        <v>0</v>
      </c>
      <c r="BQ391" s="12"/>
    </row>
    <row r="392" spans="1:69" s="1" customFormat="1" ht="12" customHeight="1" x14ac:dyDescent="0.15">
      <c r="A392" s="17" t="s">
        <v>540</v>
      </c>
      <c r="B392" s="3" t="s">
        <v>354</v>
      </c>
      <c r="C392" s="1">
        <v>1</v>
      </c>
      <c r="D392" s="13" t="s">
        <v>310</v>
      </c>
      <c r="E392" s="2">
        <v>36</v>
      </c>
      <c r="F392" s="34">
        <f t="shared" si="127"/>
        <v>54</v>
      </c>
      <c r="G392" s="34">
        <f t="shared" si="128"/>
        <v>62.639999999999993</v>
      </c>
      <c r="H392" s="33">
        <f t="shared" si="129"/>
        <v>62.639999999999993</v>
      </c>
      <c r="I392" s="33"/>
      <c r="J392" s="35">
        <f t="shared" si="130"/>
        <v>63</v>
      </c>
      <c r="K392" s="33">
        <f t="shared" si="131"/>
        <v>0.36000000000000654</v>
      </c>
      <c r="L392" s="33">
        <f t="shared" si="132"/>
        <v>0.36000000000000654</v>
      </c>
      <c r="M392" s="33" t="s">
        <v>536</v>
      </c>
      <c r="N392" s="33">
        <v>24</v>
      </c>
      <c r="O392" s="33">
        <f t="shared" si="133"/>
        <v>2.61</v>
      </c>
      <c r="P392" s="33">
        <f t="shared" si="134"/>
        <v>3</v>
      </c>
      <c r="Q392" s="33">
        <f t="shared" si="135"/>
        <v>0.39000000000000012</v>
      </c>
      <c r="R392" s="33">
        <f t="shared" si="136"/>
        <v>9.360000000000003</v>
      </c>
      <c r="S392" s="33" t="str">
        <f t="shared" si="139"/>
        <v>need 59</v>
      </c>
      <c r="T392" s="6">
        <f t="shared" si="137"/>
        <v>3</v>
      </c>
      <c r="BM392" s="35"/>
      <c r="BN392" s="35"/>
      <c r="BO392" s="35"/>
      <c r="BP392" s="8">
        <f t="shared" si="140"/>
        <v>0</v>
      </c>
      <c r="BQ392" s="12"/>
    </row>
    <row r="393" spans="1:69" s="1" customFormat="1" ht="12" customHeight="1" x14ac:dyDescent="0.15">
      <c r="A393" s="17" t="s">
        <v>543</v>
      </c>
      <c r="B393" s="17" t="s">
        <v>354</v>
      </c>
      <c r="C393" s="1">
        <v>11</v>
      </c>
      <c r="D393" s="13" t="s">
        <v>107</v>
      </c>
      <c r="E393" s="2">
        <v>50</v>
      </c>
      <c r="F393" s="34">
        <f t="shared" si="127"/>
        <v>75</v>
      </c>
      <c r="G393" s="34">
        <f t="shared" si="128"/>
        <v>87</v>
      </c>
      <c r="H393" s="33">
        <f t="shared" si="129"/>
        <v>7.9090909090909092</v>
      </c>
      <c r="I393" s="33">
        <f>H393*1.1</f>
        <v>8.7000000000000011</v>
      </c>
      <c r="J393" s="35">
        <f t="shared" si="130"/>
        <v>8</v>
      </c>
      <c r="K393" s="33">
        <f t="shared" si="131"/>
        <v>9.0909090909090828E-2</v>
      </c>
      <c r="L393" s="33">
        <f t="shared" si="132"/>
        <v>0.99999999999999911</v>
      </c>
      <c r="M393" s="33" t="s">
        <v>112</v>
      </c>
      <c r="N393" s="33">
        <v>22</v>
      </c>
      <c r="O393" s="33">
        <f t="shared" si="133"/>
        <v>3.9545454545454546</v>
      </c>
      <c r="P393" s="33">
        <f t="shared" si="134"/>
        <v>4</v>
      </c>
      <c r="Q393" s="33">
        <f t="shared" si="135"/>
        <v>4.5454545454545414E-2</v>
      </c>
      <c r="R393" s="33">
        <f t="shared" si="136"/>
        <v>0.99999999999999911</v>
      </c>
      <c r="S393" s="1" t="str">
        <f t="shared" si="139"/>
        <v>1/2 lbs</v>
      </c>
      <c r="T393" s="6">
        <f t="shared" si="137"/>
        <v>4</v>
      </c>
      <c r="U393" s="13"/>
      <c r="V393" s="66"/>
      <c r="W393" s="61"/>
      <c r="X393" s="66"/>
      <c r="Y393" s="66"/>
      <c r="Z393" s="66"/>
      <c r="AA393" s="66"/>
      <c r="AB393" s="66"/>
      <c r="AC393" s="61"/>
      <c r="AD393" s="66"/>
      <c r="AE393" s="66"/>
      <c r="AF393" s="61"/>
      <c r="AG393" s="66"/>
      <c r="AH393" s="66"/>
      <c r="AI393" s="61"/>
      <c r="AJ393" s="61"/>
      <c r="AK393" s="66"/>
      <c r="AL393" s="66"/>
      <c r="AM393" s="66"/>
      <c r="AN393" s="61"/>
      <c r="AO393" s="66"/>
      <c r="AP393" s="61"/>
      <c r="AQ393" s="61">
        <v>6</v>
      </c>
      <c r="AR393" s="61">
        <v>3</v>
      </c>
      <c r="AS393" s="61"/>
      <c r="AT393" s="61"/>
      <c r="AU393" s="61"/>
      <c r="AV393" s="61"/>
      <c r="AW393" s="61"/>
      <c r="AX393" s="66"/>
      <c r="AY393" s="61"/>
      <c r="AZ393" s="66"/>
      <c r="BA393" s="66"/>
      <c r="BB393" s="61"/>
      <c r="BC393" s="66">
        <v>9</v>
      </c>
      <c r="BD393" s="66">
        <v>6</v>
      </c>
      <c r="BE393" s="66">
        <v>7</v>
      </c>
      <c r="BF393" s="61"/>
      <c r="BG393" s="61"/>
      <c r="BH393" s="61">
        <v>4</v>
      </c>
      <c r="BI393" s="61">
        <v>2</v>
      </c>
      <c r="BJ393" s="61"/>
      <c r="BK393" s="61"/>
      <c r="BM393" s="13"/>
      <c r="BN393" s="6"/>
      <c r="BO393" s="6"/>
      <c r="BP393" s="8">
        <f t="shared" si="140"/>
        <v>0</v>
      </c>
      <c r="BQ393" s="12"/>
    </row>
    <row r="394" spans="1:69" s="1" customFormat="1" ht="12" customHeight="1" x14ac:dyDescent="0.15">
      <c r="A394" s="17" t="s">
        <v>543</v>
      </c>
      <c r="B394" s="3" t="s">
        <v>354</v>
      </c>
      <c r="C394" s="1">
        <v>1</v>
      </c>
      <c r="D394" s="13" t="s">
        <v>310</v>
      </c>
      <c r="E394" s="2">
        <v>32</v>
      </c>
      <c r="F394" s="34">
        <f t="shared" si="127"/>
        <v>48</v>
      </c>
      <c r="G394" s="34">
        <f t="shared" si="128"/>
        <v>55.679999999999993</v>
      </c>
      <c r="H394" s="33">
        <f t="shared" si="129"/>
        <v>55.679999999999993</v>
      </c>
      <c r="I394" s="33"/>
      <c r="J394" s="35">
        <f t="shared" si="130"/>
        <v>56</v>
      </c>
      <c r="K394" s="33">
        <f t="shared" si="131"/>
        <v>0.32000000000000739</v>
      </c>
      <c r="L394" s="33">
        <f t="shared" si="132"/>
        <v>0.32000000000000739</v>
      </c>
      <c r="M394" s="33" t="s">
        <v>544</v>
      </c>
      <c r="N394" s="33">
        <v>24</v>
      </c>
      <c r="O394" s="33">
        <f t="shared" si="133"/>
        <v>2.3199999999999998</v>
      </c>
      <c r="P394" s="33">
        <f t="shared" si="134"/>
        <v>2</v>
      </c>
      <c r="Q394" s="33">
        <f t="shared" si="135"/>
        <v>-0.31999999999999984</v>
      </c>
      <c r="R394" s="33">
        <f t="shared" si="136"/>
        <v>-7.6799999999999962</v>
      </c>
      <c r="S394" s="33" t="str">
        <f t="shared" si="139"/>
        <v>need 38</v>
      </c>
      <c r="T394" s="6">
        <f t="shared" si="137"/>
        <v>2</v>
      </c>
      <c r="BM394" s="35"/>
      <c r="BN394" s="35"/>
      <c r="BO394" s="35"/>
      <c r="BP394" s="8">
        <f t="shared" si="140"/>
        <v>0</v>
      </c>
      <c r="BQ394" s="12"/>
    </row>
    <row r="395" spans="1:69" s="1" customFormat="1" ht="12" customHeight="1" x14ac:dyDescent="0.15">
      <c r="A395" s="17" t="s">
        <v>545</v>
      </c>
      <c r="B395" s="3" t="s">
        <v>546</v>
      </c>
      <c r="C395" s="1">
        <v>25</v>
      </c>
      <c r="D395" s="1" t="s">
        <v>107</v>
      </c>
      <c r="E395" s="2">
        <v>48</v>
      </c>
      <c r="F395" s="34">
        <f t="shared" si="127"/>
        <v>72</v>
      </c>
      <c r="G395" s="34">
        <f t="shared" si="128"/>
        <v>83.52</v>
      </c>
      <c r="H395" s="33">
        <f t="shared" si="129"/>
        <v>3.3407999999999998</v>
      </c>
      <c r="I395" s="33">
        <f>H395*1.1</f>
        <v>3.6748799999999999</v>
      </c>
      <c r="J395" s="35">
        <f t="shared" si="130"/>
        <v>3</v>
      </c>
      <c r="K395" s="33">
        <f t="shared" si="131"/>
        <v>-0.34079999999999977</v>
      </c>
      <c r="L395" s="33">
        <f t="shared" si="132"/>
        <v>-8.5199999999999942</v>
      </c>
      <c r="M395" s="33" t="s">
        <v>118</v>
      </c>
      <c r="N395" s="33">
        <v>80</v>
      </c>
      <c r="O395" s="33">
        <f t="shared" si="133"/>
        <v>1.044</v>
      </c>
      <c r="P395" s="33">
        <f t="shared" si="134"/>
        <v>1</v>
      </c>
      <c r="Q395" s="33">
        <f t="shared" si="135"/>
        <v>-4.4000000000000039E-2</v>
      </c>
      <c r="R395" s="33">
        <f t="shared" si="136"/>
        <v>-3.5200000000000031</v>
      </c>
      <c r="S395" s="1" t="str">
        <f t="shared" si="139"/>
        <v>5 oz</v>
      </c>
      <c r="T395" s="6">
        <f t="shared" si="137"/>
        <v>1</v>
      </c>
      <c r="U395" s="13"/>
      <c r="V395" s="61">
        <v>2</v>
      </c>
      <c r="W395" s="64">
        <v>0.75</v>
      </c>
      <c r="X395" s="63">
        <v>1.5</v>
      </c>
      <c r="Y395" s="61"/>
      <c r="Z395" s="61"/>
      <c r="AA395" s="61">
        <v>0</v>
      </c>
      <c r="AB395" s="61"/>
      <c r="AC395" s="61">
        <v>1</v>
      </c>
      <c r="AD395" s="63">
        <v>0</v>
      </c>
      <c r="AE395" s="63">
        <v>0.5</v>
      </c>
      <c r="AF395" s="63">
        <v>0</v>
      </c>
      <c r="AG395" s="61">
        <v>0</v>
      </c>
      <c r="AH395" s="64">
        <v>0.75</v>
      </c>
      <c r="AI395" s="63">
        <v>0.5</v>
      </c>
      <c r="AJ395" s="61">
        <v>0</v>
      </c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  <c r="AU395" s="61"/>
      <c r="AV395" s="61"/>
      <c r="AW395" s="61"/>
      <c r="AX395" s="61"/>
      <c r="AY395" s="61"/>
      <c r="AZ395" s="61"/>
      <c r="BA395" s="61"/>
      <c r="BB395" s="61"/>
      <c r="BC395" s="61"/>
      <c r="BD395" s="61"/>
      <c r="BE395" s="61"/>
      <c r="BF395" s="61"/>
      <c r="BG395" s="61"/>
      <c r="BH395" s="61"/>
      <c r="BI395" s="61"/>
      <c r="BJ395" s="61"/>
      <c r="BK395" s="61"/>
      <c r="BN395" s="6"/>
      <c r="BO395" s="6"/>
      <c r="BP395" s="8">
        <f t="shared" si="140"/>
        <v>0</v>
      </c>
      <c r="BQ395" s="12"/>
    </row>
    <row r="396" spans="1:69" s="1" customFormat="1" ht="12" customHeight="1" x14ac:dyDescent="0.15">
      <c r="A396" s="3" t="s">
        <v>547</v>
      </c>
      <c r="B396" s="3" t="s">
        <v>376</v>
      </c>
      <c r="C396" s="1">
        <v>1</v>
      </c>
      <c r="D396" s="1" t="s">
        <v>107</v>
      </c>
      <c r="E396" s="2">
        <v>1</v>
      </c>
      <c r="F396" s="34">
        <f t="shared" si="127"/>
        <v>1.5</v>
      </c>
      <c r="G396" s="34">
        <f t="shared" si="128"/>
        <v>1.7399999999999998</v>
      </c>
      <c r="H396" s="33">
        <f t="shared" si="129"/>
        <v>1.7399999999999998</v>
      </c>
      <c r="I396" s="33"/>
      <c r="J396" s="35">
        <f t="shared" si="130"/>
        <v>2</v>
      </c>
      <c r="K396" s="33">
        <f t="shared" si="131"/>
        <v>0.26000000000000023</v>
      </c>
      <c r="L396" s="33">
        <f t="shared" si="132"/>
        <v>0.26000000000000023</v>
      </c>
      <c r="M396" s="33" t="s">
        <v>112</v>
      </c>
      <c r="N396" s="33">
        <v>2</v>
      </c>
      <c r="O396" s="33">
        <f t="shared" si="133"/>
        <v>0.86999999999999988</v>
      </c>
      <c r="P396" s="33">
        <f t="shared" si="134"/>
        <v>1</v>
      </c>
      <c r="Q396" s="33">
        <f t="shared" si="135"/>
        <v>0.13000000000000012</v>
      </c>
      <c r="R396" s="33">
        <f t="shared" si="136"/>
        <v>0.26000000000000023</v>
      </c>
      <c r="S396" s="1" t="str">
        <f t="shared" si="139"/>
        <v>1/2 lbs</v>
      </c>
      <c r="T396" s="6">
        <f t="shared" si="137"/>
        <v>1</v>
      </c>
      <c r="U396" s="13"/>
      <c r="V396" s="61">
        <v>7</v>
      </c>
      <c r="W396" s="61">
        <v>3</v>
      </c>
      <c r="X396" s="61">
        <v>4</v>
      </c>
      <c r="Y396" s="61">
        <v>5</v>
      </c>
      <c r="Z396" s="61">
        <v>10</v>
      </c>
      <c r="AA396" s="61">
        <v>0</v>
      </c>
      <c r="AV396" s="13"/>
      <c r="BA396" s="61"/>
      <c r="BB396" s="61"/>
      <c r="BC396" s="61"/>
      <c r="BD396" s="61"/>
      <c r="BE396" s="61"/>
      <c r="BM396" s="6"/>
      <c r="BN396" s="6"/>
      <c r="BO396" s="6"/>
      <c r="BP396" s="8">
        <f t="shared" si="140"/>
        <v>0</v>
      </c>
      <c r="BQ396" s="12"/>
    </row>
    <row r="397" spans="1:69" s="1" customFormat="1" ht="12" customHeight="1" x14ac:dyDescent="0.15">
      <c r="A397" s="17" t="s">
        <v>548</v>
      </c>
      <c r="B397" s="3" t="s">
        <v>343</v>
      </c>
      <c r="C397" s="1">
        <v>1</v>
      </c>
      <c r="D397" s="13" t="s">
        <v>107</v>
      </c>
      <c r="E397" s="2">
        <v>2</v>
      </c>
      <c r="F397" s="34">
        <f t="shared" si="127"/>
        <v>3</v>
      </c>
      <c r="G397" s="34">
        <f t="shared" si="128"/>
        <v>3.4799999999999995</v>
      </c>
      <c r="H397" s="33">
        <f t="shared" si="129"/>
        <v>3.4799999999999995</v>
      </c>
      <c r="I397" s="33"/>
      <c r="J397" s="35">
        <f t="shared" si="130"/>
        <v>3</v>
      </c>
      <c r="K397" s="33">
        <f t="shared" si="131"/>
        <v>-0.47999999999999954</v>
      </c>
      <c r="L397" s="33">
        <f t="shared" si="132"/>
        <v>-0.47999999999999954</v>
      </c>
      <c r="M397" s="33" t="s">
        <v>149</v>
      </c>
      <c r="N397" s="33">
        <v>1</v>
      </c>
      <c r="O397" s="33">
        <f t="shared" si="133"/>
        <v>3.4799999999999995</v>
      </c>
      <c r="P397" s="33">
        <f t="shared" si="134"/>
        <v>3</v>
      </c>
      <c r="Q397" s="33">
        <f t="shared" si="135"/>
        <v>-0.47999999999999954</v>
      </c>
      <c r="R397" s="33">
        <f t="shared" si="136"/>
        <v>-0.47999999999999954</v>
      </c>
      <c r="S397" s="1" t="str">
        <f t="shared" si="139"/>
        <v>1 lbs</v>
      </c>
      <c r="T397" s="6">
        <f t="shared" si="137"/>
        <v>3</v>
      </c>
      <c r="U397" s="13"/>
      <c r="V397" s="61">
        <v>7</v>
      </c>
      <c r="W397" s="61">
        <v>3</v>
      </c>
      <c r="X397" s="61">
        <v>13</v>
      </c>
      <c r="Y397" s="61">
        <v>11</v>
      </c>
      <c r="Z397" s="61">
        <v>13</v>
      </c>
      <c r="AA397" s="61">
        <v>7</v>
      </c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  <c r="AU397" s="61"/>
      <c r="AV397" s="61"/>
      <c r="AW397" s="61"/>
      <c r="AX397" s="61"/>
      <c r="AY397" s="61"/>
      <c r="AZ397" s="61"/>
      <c r="BA397" s="61"/>
      <c r="BB397" s="61"/>
      <c r="BC397" s="61"/>
      <c r="BD397" s="61"/>
      <c r="BE397" s="61"/>
      <c r="BF397" s="61"/>
      <c r="BG397" s="61"/>
      <c r="BH397" s="61"/>
      <c r="BI397" s="61"/>
      <c r="BJ397" s="61"/>
      <c r="BK397" s="61"/>
      <c r="BM397" s="6"/>
      <c r="BN397" s="6"/>
      <c r="BO397" s="6"/>
      <c r="BP397" s="8">
        <f t="shared" si="140"/>
        <v>0</v>
      </c>
      <c r="BQ397" s="12"/>
    </row>
    <row r="398" spans="1:69" s="1" customFormat="1" ht="12" customHeight="1" x14ac:dyDescent="0.15">
      <c r="A398" s="17" t="s">
        <v>549</v>
      </c>
      <c r="B398" s="3" t="s">
        <v>308</v>
      </c>
      <c r="C398" s="1">
        <v>50</v>
      </c>
      <c r="D398" s="1" t="s">
        <v>107</v>
      </c>
      <c r="E398" s="2">
        <v>42</v>
      </c>
      <c r="F398" s="34">
        <f t="shared" si="127"/>
        <v>63</v>
      </c>
      <c r="G398" s="34">
        <f t="shared" si="128"/>
        <v>73.08</v>
      </c>
      <c r="H398" s="33">
        <f t="shared" si="129"/>
        <v>1.4616</v>
      </c>
      <c r="I398" s="33"/>
      <c r="J398" s="35">
        <f t="shared" si="130"/>
        <v>1</v>
      </c>
      <c r="K398" s="33">
        <f t="shared" si="131"/>
        <v>-0.46160000000000001</v>
      </c>
      <c r="L398" s="33">
        <f t="shared" si="132"/>
        <v>-23.080000000000002</v>
      </c>
      <c r="M398" s="33" t="s">
        <v>550</v>
      </c>
      <c r="N398" s="33">
        <v>33</v>
      </c>
      <c r="O398" s="33">
        <f t="shared" si="133"/>
        <v>2.2145454545454544</v>
      </c>
      <c r="P398" s="33">
        <f t="shared" si="134"/>
        <v>2</v>
      </c>
      <c r="Q398" s="33">
        <f t="shared" si="135"/>
        <v>-0.21454545454545437</v>
      </c>
      <c r="R398" s="33">
        <f t="shared" si="136"/>
        <v>-7.0799999999999947</v>
      </c>
      <c r="S398" s="1" t="str">
        <f t="shared" si="139"/>
        <v>1.5 lbs</v>
      </c>
      <c r="T398" s="6">
        <f t="shared" si="137"/>
        <v>2</v>
      </c>
      <c r="U398" s="13"/>
      <c r="BM398" s="6"/>
      <c r="BN398" s="6"/>
      <c r="BO398" s="6"/>
      <c r="BP398" s="8">
        <f t="shared" si="140"/>
        <v>0</v>
      </c>
      <c r="BQ398" s="12"/>
    </row>
    <row r="399" spans="1:69" s="1" customFormat="1" ht="12" customHeight="1" x14ac:dyDescent="0.15">
      <c r="A399" s="17" t="s">
        <v>551</v>
      </c>
      <c r="B399" s="3" t="s">
        <v>308</v>
      </c>
      <c r="C399" s="1">
        <v>25</v>
      </c>
      <c r="D399" s="13" t="s">
        <v>107</v>
      </c>
      <c r="E399" s="2">
        <v>40</v>
      </c>
      <c r="F399" s="34">
        <f t="shared" si="127"/>
        <v>60</v>
      </c>
      <c r="G399" s="34">
        <f t="shared" si="128"/>
        <v>69.599999999999994</v>
      </c>
      <c r="H399" s="33">
        <f t="shared" si="129"/>
        <v>2.7839999999999998</v>
      </c>
      <c r="I399" s="33"/>
      <c r="J399" s="35">
        <f t="shared" si="130"/>
        <v>3</v>
      </c>
      <c r="K399" s="33">
        <f t="shared" si="131"/>
        <v>0.21600000000000019</v>
      </c>
      <c r="L399" s="33">
        <f t="shared" si="132"/>
        <v>5.4000000000000048</v>
      </c>
      <c r="M399" s="33" t="s">
        <v>149</v>
      </c>
      <c r="N399" s="33">
        <v>25</v>
      </c>
      <c r="O399" s="33">
        <f t="shared" si="133"/>
        <v>2.7839999999999998</v>
      </c>
      <c r="P399" s="33">
        <f t="shared" si="134"/>
        <v>3</v>
      </c>
      <c r="Q399" s="33">
        <f t="shared" si="135"/>
        <v>0.21600000000000019</v>
      </c>
      <c r="R399" s="33">
        <f t="shared" si="136"/>
        <v>5.4000000000000048</v>
      </c>
      <c r="S399" s="33" t="str">
        <f t="shared" si="139"/>
        <v>1 lbs</v>
      </c>
      <c r="T399" s="6">
        <f t="shared" si="137"/>
        <v>3</v>
      </c>
      <c r="AV399" s="13"/>
      <c r="AY399" s="61"/>
      <c r="AZ399" s="61"/>
      <c r="BM399" s="35"/>
      <c r="BN399" s="35"/>
      <c r="BO399" s="35"/>
      <c r="BP399" s="8">
        <f t="shared" si="140"/>
        <v>0</v>
      </c>
      <c r="BQ399" s="12"/>
    </row>
    <row r="400" spans="1:69" s="1" customFormat="1" ht="12" customHeight="1" x14ac:dyDescent="0.15">
      <c r="A400" s="17" t="s">
        <v>552</v>
      </c>
      <c r="B400" s="3" t="s">
        <v>365</v>
      </c>
      <c r="C400" s="1">
        <v>1</v>
      </c>
      <c r="D400" s="1" t="s">
        <v>107</v>
      </c>
      <c r="E400" s="2">
        <v>0.75</v>
      </c>
      <c r="F400" s="34">
        <f t="shared" si="127"/>
        <v>1.125</v>
      </c>
      <c r="G400" s="34">
        <f t="shared" si="128"/>
        <v>1.3049999999999999</v>
      </c>
      <c r="H400" s="33">
        <f t="shared" si="129"/>
        <v>1.3049999999999999</v>
      </c>
      <c r="I400" s="33"/>
      <c r="J400" s="35">
        <f t="shared" si="130"/>
        <v>1</v>
      </c>
      <c r="K400" s="33">
        <f t="shared" si="131"/>
        <v>-0.30499999999999994</v>
      </c>
      <c r="L400" s="33">
        <f t="shared" si="132"/>
        <v>-0.30499999999999994</v>
      </c>
      <c r="M400" s="33" t="s">
        <v>381</v>
      </c>
      <c r="N400" s="33">
        <v>1.3</v>
      </c>
      <c r="O400" s="33">
        <f t="shared" si="133"/>
        <v>1.0038461538461538</v>
      </c>
      <c r="P400" s="33">
        <f t="shared" si="134"/>
        <v>1</v>
      </c>
      <c r="Q400" s="33">
        <f t="shared" si="135"/>
        <v>-3.8461538461538325E-3</v>
      </c>
      <c r="R400" s="33">
        <f t="shared" si="136"/>
        <v>-4.9999999999999828E-3</v>
      </c>
      <c r="S400" s="1" t="str">
        <f t="shared" si="139"/>
        <v>3/4 lbs</v>
      </c>
      <c r="T400" s="6">
        <f t="shared" si="137"/>
        <v>1</v>
      </c>
      <c r="U400" s="13"/>
      <c r="V400" s="13"/>
      <c r="BM400" s="6"/>
      <c r="BN400" s="6"/>
      <c r="BO400" s="6"/>
      <c r="BP400" s="8">
        <f t="shared" si="140"/>
        <v>0</v>
      </c>
      <c r="BQ400" s="12"/>
    </row>
    <row r="401" spans="1:69" s="1" customFormat="1" ht="12" customHeight="1" x14ac:dyDescent="0.15">
      <c r="A401" s="3" t="s">
        <v>553</v>
      </c>
      <c r="B401" s="3" t="s">
        <v>365</v>
      </c>
      <c r="C401" s="1">
        <v>1</v>
      </c>
      <c r="D401" s="1" t="s">
        <v>107</v>
      </c>
      <c r="E401" s="2">
        <v>0.7</v>
      </c>
      <c r="F401" s="34">
        <f t="shared" ref="F401:F460" si="141">E401*1.5</f>
        <v>1.0499999999999998</v>
      </c>
      <c r="G401" s="34">
        <f t="shared" ref="G401:G462" si="142">F401*$C$28</f>
        <v>1.2179999999999997</v>
      </c>
      <c r="H401" s="33">
        <f t="shared" ref="H401:H462" si="143">G401/C401</f>
        <v>1.2179999999999997</v>
      </c>
      <c r="I401" s="33"/>
      <c r="J401" s="35">
        <f t="shared" ref="J401:J462" si="144">ROUND(H401,0)</f>
        <v>1</v>
      </c>
      <c r="K401" s="33">
        <f t="shared" ref="K401:K462" si="145">J401-H401</f>
        <v>-0.21799999999999975</v>
      </c>
      <c r="L401" s="33">
        <f t="shared" ref="L401:L462" si="146">K401*C401</f>
        <v>-0.21799999999999975</v>
      </c>
      <c r="M401" s="33" t="s">
        <v>149</v>
      </c>
      <c r="N401" s="33">
        <v>1</v>
      </c>
      <c r="O401" s="33">
        <f t="shared" ref="O401:O462" si="147">G401/N401</f>
        <v>1.2179999999999997</v>
      </c>
      <c r="P401" s="33">
        <f t="shared" ref="P401:P462" si="148">ROUND(O401,0)</f>
        <v>1</v>
      </c>
      <c r="Q401" s="33">
        <f t="shared" ref="Q401:Q462" si="149">P401-O401</f>
        <v>-0.21799999999999975</v>
      </c>
      <c r="R401" s="33">
        <f t="shared" ref="R401:R462" si="150">Q401*N401</f>
        <v>-0.21799999999999975</v>
      </c>
      <c r="S401" s="1" t="str">
        <f t="shared" si="139"/>
        <v>1 lbs</v>
      </c>
      <c r="T401" s="6">
        <f t="shared" ref="T401:T462" si="151">P401</f>
        <v>1</v>
      </c>
      <c r="U401" s="13"/>
      <c r="AV401" s="13"/>
      <c r="BM401" s="6"/>
      <c r="BN401" s="6"/>
      <c r="BO401" s="6"/>
      <c r="BP401" s="8">
        <f t="shared" si="140"/>
        <v>0</v>
      </c>
      <c r="BQ401" s="12"/>
    </row>
    <row r="402" spans="1:69" s="1" customFormat="1" ht="12" customHeight="1" x14ac:dyDescent="0.15">
      <c r="A402" s="3" t="s">
        <v>553</v>
      </c>
      <c r="B402" s="3" t="s">
        <v>376</v>
      </c>
      <c r="C402" s="1">
        <v>1</v>
      </c>
      <c r="D402" s="1" t="s">
        <v>107</v>
      </c>
      <c r="E402" s="2">
        <v>0.8</v>
      </c>
      <c r="F402" s="34">
        <f t="shared" si="141"/>
        <v>1.2000000000000002</v>
      </c>
      <c r="G402" s="34">
        <f t="shared" si="142"/>
        <v>1.3920000000000001</v>
      </c>
      <c r="H402" s="33">
        <f t="shared" si="143"/>
        <v>1.3920000000000001</v>
      </c>
      <c r="I402" s="33"/>
      <c r="J402" s="35">
        <f t="shared" si="144"/>
        <v>1</v>
      </c>
      <c r="K402" s="33">
        <f t="shared" si="145"/>
        <v>-0.39200000000000013</v>
      </c>
      <c r="L402" s="33">
        <f t="shared" si="146"/>
        <v>-0.39200000000000013</v>
      </c>
      <c r="M402" s="33" t="s">
        <v>112</v>
      </c>
      <c r="N402" s="33">
        <v>2</v>
      </c>
      <c r="O402" s="33">
        <f t="shared" si="147"/>
        <v>0.69600000000000006</v>
      </c>
      <c r="P402" s="33">
        <f t="shared" si="148"/>
        <v>1</v>
      </c>
      <c r="Q402" s="33">
        <f t="shared" si="149"/>
        <v>0.30399999999999994</v>
      </c>
      <c r="R402" s="33">
        <f t="shared" si="150"/>
        <v>0.60799999999999987</v>
      </c>
      <c r="S402" s="1" t="str">
        <f t="shared" si="139"/>
        <v>1/2 lbs</v>
      </c>
      <c r="T402" s="6">
        <f t="shared" si="151"/>
        <v>1</v>
      </c>
      <c r="U402" s="13"/>
      <c r="V402" s="61">
        <v>15</v>
      </c>
      <c r="W402" s="61"/>
      <c r="X402" s="61"/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  <c r="AU402" s="61"/>
      <c r="AV402" s="61"/>
      <c r="AW402" s="61"/>
      <c r="AX402" s="61"/>
      <c r="AY402" s="61"/>
      <c r="AZ402" s="61"/>
      <c r="BA402" s="61"/>
      <c r="BB402" s="61"/>
      <c r="BC402" s="61"/>
      <c r="BD402" s="61"/>
      <c r="BE402" s="61"/>
      <c r="BF402" s="61"/>
      <c r="BG402" s="61"/>
      <c r="BH402" s="61"/>
      <c r="BI402" s="61"/>
      <c r="BJ402" s="61"/>
      <c r="BK402" s="61"/>
      <c r="BM402" s="6"/>
      <c r="BN402" s="6"/>
      <c r="BO402" s="6"/>
      <c r="BP402" s="8">
        <f t="shared" si="140"/>
        <v>0</v>
      </c>
      <c r="BQ402" s="12"/>
    </row>
    <row r="403" spans="1:69" s="1" customFormat="1" ht="12" customHeight="1" x14ac:dyDescent="0.15">
      <c r="A403" s="17" t="s">
        <v>554</v>
      </c>
      <c r="B403" s="17" t="s">
        <v>343</v>
      </c>
      <c r="C403" s="1">
        <v>1</v>
      </c>
      <c r="D403" s="13" t="s">
        <v>107</v>
      </c>
      <c r="E403" s="2">
        <v>2</v>
      </c>
      <c r="F403" s="34">
        <f t="shared" si="141"/>
        <v>3</v>
      </c>
      <c r="G403" s="34">
        <f t="shared" si="142"/>
        <v>3.4799999999999995</v>
      </c>
      <c r="H403" s="33">
        <f t="shared" si="143"/>
        <v>3.4799999999999995</v>
      </c>
      <c r="I403" s="33"/>
      <c r="J403" s="35">
        <f t="shared" si="144"/>
        <v>3</v>
      </c>
      <c r="K403" s="33">
        <f t="shared" si="145"/>
        <v>-0.47999999999999954</v>
      </c>
      <c r="L403" s="33">
        <f t="shared" si="146"/>
        <v>-0.47999999999999954</v>
      </c>
      <c r="M403" s="33" t="s">
        <v>149</v>
      </c>
      <c r="N403" s="33">
        <v>1</v>
      </c>
      <c r="O403" s="33">
        <f t="shared" si="147"/>
        <v>3.4799999999999995</v>
      </c>
      <c r="P403" s="33">
        <f t="shared" si="148"/>
        <v>3</v>
      </c>
      <c r="Q403" s="33">
        <f t="shared" si="149"/>
        <v>-0.47999999999999954</v>
      </c>
      <c r="R403" s="33">
        <f t="shared" si="150"/>
        <v>-0.47999999999999954</v>
      </c>
      <c r="S403" s="33" t="str">
        <f t="shared" si="139"/>
        <v>1 lbs</v>
      </c>
      <c r="T403" s="6">
        <f t="shared" si="151"/>
        <v>3</v>
      </c>
      <c r="U403" s="13"/>
      <c r="AD403" s="35"/>
      <c r="AY403" s="61"/>
      <c r="AZ403" s="61"/>
      <c r="BA403" s="61"/>
      <c r="BB403" s="61"/>
      <c r="BC403" s="61"/>
      <c r="BD403" s="61"/>
      <c r="BE403" s="61"/>
      <c r="BF403" s="61"/>
      <c r="BG403" s="61"/>
      <c r="BH403" s="61"/>
      <c r="BI403" s="61"/>
      <c r="BJ403" s="61"/>
      <c r="BK403" s="61"/>
      <c r="BN403" s="35"/>
      <c r="BO403" s="35"/>
      <c r="BP403" s="8">
        <f t="shared" si="140"/>
        <v>0</v>
      </c>
      <c r="BQ403" s="12"/>
    </row>
    <row r="404" spans="1:69" s="1" customFormat="1" ht="12" customHeight="1" x14ac:dyDescent="0.15">
      <c r="A404" s="3" t="s">
        <v>555</v>
      </c>
      <c r="B404" s="3" t="s">
        <v>376</v>
      </c>
      <c r="C404" s="1">
        <v>1</v>
      </c>
      <c r="D404" s="1" t="s">
        <v>107</v>
      </c>
      <c r="E404" s="2">
        <v>0.85</v>
      </c>
      <c r="F404" s="34">
        <f t="shared" si="141"/>
        <v>1.2749999999999999</v>
      </c>
      <c r="G404" s="34">
        <f t="shared" si="142"/>
        <v>1.4789999999999999</v>
      </c>
      <c r="H404" s="33">
        <f t="shared" si="143"/>
        <v>1.4789999999999999</v>
      </c>
      <c r="I404" s="33"/>
      <c r="J404" s="35">
        <f t="shared" si="144"/>
        <v>1</v>
      </c>
      <c r="K404" s="33">
        <f t="shared" si="145"/>
        <v>-0.47899999999999987</v>
      </c>
      <c r="L404" s="33">
        <f t="shared" si="146"/>
        <v>-0.47899999999999987</v>
      </c>
      <c r="M404" s="33" t="s">
        <v>381</v>
      </c>
      <c r="N404" s="33">
        <v>1.3</v>
      </c>
      <c r="O404" s="33">
        <f t="shared" si="147"/>
        <v>1.1376923076923076</v>
      </c>
      <c r="P404" s="33">
        <f t="shared" si="148"/>
        <v>1</v>
      </c>
      <c r="Q404" s="33">
        <f t="shared" si="149"/>
        <v>-0.13769230769230756</v>
      </c>
      <c r="R404" s="33">
        <f t="shared" si="150"/>
        <v>-0.17899999999999983</v>
      </c>
      <c r="S404" s="1" t="str">
        <f t="shared" si="139"/>
        <v>3/4 lbs</v>
      </c>
      <c r="T404" s="6">
        <f t="shared" si="151"/>
        <v>1</v>
      </c>
      <c r="U404" s="13"/>
      <c r="V404" s="61"/>
      <c r="W404" s="61"/>
      <c r="X404" s="61"/>
      <c r="Y404" s="61"/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  <c r="AU404" s="61"/>
      <c r="AV404" s="61"/>
      <c r="AW404" s="61"/>
      <c r="AX404" s="61"/>
      <c r="AY404" s="61"/>
      <c r="AZ404" s="61"/>
      <c r="BA404" s="61"/>
      <c r="BB404" s="61"/>
      <c r="BC404" s="61"/>
      <c r="BD404" s="61"/>
      <c r="BE404" s="61"/>
      <c r="BF404" s="61"/>
      <c r="BG404" s="61"/>
      <c r="BH404" s="61"/>
      <c r="BI404" s="61"/>
      <c r="BJ404" s="61"/>
      <c r="BK404" s="61"/>
      <c r="BM404" s="6"/>
      <c r="BN404" s="6"/>
      <c r="BO404" s="6"/>
      <c r="BP404" s="8">
        <f t="shared" si="140"/>
        <v>0</v>
      </c>
      <c r="BQ404" s="12"/>
    </row>
    <row r="405" spans="1:69" s="1" customFormat="1" ht="12" customHeight="1" x14ac:dyDescent="0.15">
      <c r="A405" s="17" t="s">
        <v>556</v>
      </c>
      <c r="B405" s="3" t="s">
        <v>308</v>
      </c>
      <c r="C405" s="1">
        <v>25</v>
      </c>
      <c r="D405" s="13" t="s">
        <v>107</v>
      </c>
      <c r="E405" s="2">
        <v>40</v>
      </c>
      <c r="F405" s="34">
        <f t="shared" si="141"/>
        <v>60</v>
      </c>
      <c r="G405" s="34">
        <f t="shared" si="142"/>
        <v>69.599999999999994</v>
      </c>
      <c r="H405" s="33">
        <f t="shared" si="143"/>
        <v>2.7839999999999998</v>
      </c>
      <c r="I405" s="33"/>
      <c r="J405" s="35">
        <f t="shared" si="144"/>
        <v>3</v>
      </c>
      <c r="K405" s="33">
        <f t="shared" si="145"/>
        <v>0.21600000000000019</v>
      </c>
      <c r="L405" s="33">
        <f t="shared" si="146"/>
        <v>5.4000000000000048</v>
      </c>
      <c r="M405" s="33" t="s">
        <v>112</v>
      </c>
      <c r="N405" s="33">
        <v>50</v>
      </c>
      <c r="O405" s="33">
        <f t="shared" si="147"/>
        <v>1.3919999999999999</v>
      </c>
      <c r="P405" s="33">
        <f t="shared" si="148"/>
        <v>1</v>
      </c>
      <c r="Q405" s="33">
        <f t="shared" si="149"/>
        <v>-0.3919999999999999</v>
      </c>
      <c r="R405" s="33">
        <f t="shared" si="150"/>
        <v>-19.599999999999994</v>
      </c>
      <c r="S405" s="33" t="str">
        <f t="shared" si="139"/>
        <v>1/2 lbs</v>
      </c>
      <c r="T405" s="6">
        <f t="shared" si="151"/>
        <v>1</v>
      </c>
      <c r="AV405" s="13"/>
      <c r="AZ405" s="61"/>
      <c r="BM405" s="35"/>
      <c r="BN405" s="35"/>
      <c r="BO405" s="35"/>
      <c r="BP405" s="8">
        <f t="shared" si="140"/>
        <v>0</v>
      </c>
      <c r="BQ405" s="12"/>
    </row>
    <row r="406" spans="1:69" s="1" customFormat="1" ht="12" customHeight="1" x14ac:dyDescent="0.15">
      <c r="A406" s="17" t="s">
        <v>556</v>
      </c>
      <c r="B406" s="3" t="s">
        <v>308</v>
      </c>
      <c r="C406" s="1">
        <v>12</v>
      </c>
      <c r="D406" s="13" t="s">
        <v>557</v>
      </c>
      <c r="E406" s="2">
        <v>36</v>
      </c>
      <c r="F406" s="34">
        <f t="shared" si="141"/>
        <v>54</v>
      </c>
      <c r="G406" s="34">
        <f t="shared" si="142"/>
        <v>62.639999999999993</v>
      </c>
      <c r="H406" s="33">
        <f t="shared" si="143"/>
        <v>5.22</v>
      </c>
      <c r="I406" s="33"/>
      <c r="J406" s="35">
        <f t="shared" si="144"/>
        <v>5</v>
      </c>
      <c r="K406" s="33">
        <f t="shared" si="145"/>
        <v>-0.21999999999999975</v>
      </c>
      <c r="L406" s="33">
        <f t="shared" si="146"/>
        <v>-2.639999999999997</v>
      </c>
      <c r="M406" s="33" t="s">
        <v>435</v>
      </c>
      <c r="N406" s="33">
        <v>12</v>
      </c>
      <c r="O406" s="33">
        <f t="shared" si="147"/>
        <v>5.22</v>
      </c>
      <c r="P406" s="33">
        <f t="shared" si="148"/>
        <v>5</v>
      </c>
      <c r="Q406" s="33">
        <f t="shared" si="149"/>
        <v>-0.21999999999999975</v>
      </c>
      <c r="R406" s="33">
        <f t="shared" si="150"/>
        <v>-2.639999999999997</v>
      </c>
      <c r="S406" s="33" t="str">
        <f t="shared" si="139"/>
        <v>pint</v>
      </c>
      <c r="T406" s="6">
        <f t="shared" si="151"/>
        <v>5</v>
      </c>
      <c r="BM406" s="35"/>
      <c r="BN406" s="35"/>
      <c r="BO406" s="35"/>
      <c r="BP406" s="8">
        <f t="shared" si="140"/>
        <v>0</v>
      </c>
      <c r="BQ406" s="12"/>
    </row>
    <row r="407" spans="1:69" s="1" customFormat="1" ht="12" customHeight="1" x14ac:dyDescent="0.15">
      <c r="A407" s="17" t="s">
        <v>228</v>
      </c>
      <c r="B407" s="3" t="s">
        <v>308</v>
      </c>
      <c r="C407" s="1">
        <v>50</v>
      </c>
      <c r="D407" s="13" t="s">
        <v>107</v>
      </c>
      <c r="E407" s="2">
        <v>48</v>
      </c>
      <c r="F407" s="34">
        <f t="shared" si="141"/>
        <v>72</v>
      </c>
      <c r="G407" s="34">
        <f t="shared" si="142"/>
        <v>83.52</v>
      </c>
      <c r="H407" s="33">
        <f t="shared" si="143"/>
        <v>1.6703999999999999</v>
      </c>
      <c r="I407" s="33">
        <f>H407*1.1</f>
        <v>1.83744</v>
      </c>
      <c r="J407" s="35">
        <f t="shared" si="144"/>
        <v>2</v>
      </c>
      <c r="K407" s="33">
        <f t="shared" si="145"/>
        <v>0.32960000000000012</v>
      </c>
      <c r="L407" s="33">
        <f t="shared" si="146"/>
        <v>16.480000000000004</v>
      </c>
      <c r="M407" s="33" t="s">
        <v>112</v>
      </c>
      <c r="N407" s="33">
        <v>100</v>
      </c>
      <c r="O407" s="33">
        <f t="shared" si="147"/>
        <v>0.83519999999999994</v>
      </c>
      <c r="P407" s="33">
        <f t="shared" si="148"/>
        <v>1</v>
      </c>
      <c r="Q407" s="33">
        <f t="shared" si="149"/>
        <v>0.16480000000000006</v>
      </c>
      <c r="R407" s="33">
        <f t="shared" si="150"/>
        <v>16.480000000000004</v>
      </c>
      <c r="S407" s="33" t="str">
        <f t="shared" si="139"/>
        <v>1/2 lbs</v>
      </c>
      <c r="T407" s="6">
        <f t="shared" si="151"/>
        <v>1</v>
      </c>
      <c r="U407" s="13"/>
      <c r="V407" s="61">
        <v>27</v>
      </c>
      <c r="W407" s="61">
        <v>41</v>
      </c>
      <c r="X407" s="61">
        <v>31</v>
      </c>
      <c r="Y407" s="61"/>
      <c r="Z407" s="61">
        <v>40</v>
      </c>
      <c r="AA407" s="61">
        <v>51</v>
      </c>
      <c r="AB407" s="61"/>
      <c r="AC407" s="61">
        <v>33</v>
      </c>
      <c r="AD407" s="61">
        <v>42</v>
      </c>
      <c r="AE407" s="61"/>
      <c r="AF407" s="61"/>
      <c r="AG407" s="61">
        <v>42</v>
      </c>
      <c r="AH407" s="61">
        <v>8</v>
      </c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  <c r="AU407" s="61"/>
      <c r="AV407" s="61"/>
      <c r="AW407" s="61"/>
      <c r="AX407" s="61"/>
      <c r="AY407" s="61"/>
      <c r="AZ407" s="61"/>
      <c r="BA407" s="61"/>
      <c r="BB407" s="61"/>
      <c r="BC407" s="61"/>
      <c r="BD407" s="61"/>
      <c r="BE407" s="61"/>
      <c r="BF407" s="61"/>
      <c r="BG407" s="61"/>
      <c r="BH407" s="61"/>
      <c r="BI407" s="61"/>
      <c r="BJ407" s="61"/>
      <c r="BK407" s="61"/>
      <c r="BM407" s="35"/>
      <c r="BN407" s="35"/>
      <c r="BO407" s="35"/>
      <c r="BP407" s="8">
        <f t="shared" si="140"/>
        <v>0</v>
      </c>
      <c r="BQ407" s="12"/>
    </row>
    <row r="408" spans="1:69" s="1" customFormat="1" ht="12" customHeight="1" x14ac:dyDescent="0.15">
      <c r="A408" s="3" t="s">
        <v>228</v>
      </c>
      <c r="B408" s="17" t="s">
        <v>308</v>
      </c>
      <c r="C408" s="1">
        <v>50</v>
      </c>
      <c r="D408" s="1" t="s">
        <v>107</v>
      </c>
      <c r="E408" s="2">
        <v>21</v>
      </c>
      <c r="F408" s="34">
        <f t="shared" si="141"/>
        <v>31.5</v>
      </c>
      <c r="G408" s="34">
        <f t="shared" si="142"/>
        <v>36.54</v>
      </c>
      <c r="H408" s="33">
        <f t="shared" si="143"/>
        <v>0.73080000000000001</v>
      </c>
      <c r="I408" s="33"/>
      <c r="J408" s="35">
        <f t="shared" si="144"/>
        <v>1</v>
      </c>
      <c r="K408" s="33">
        <f t="shared" si="145"/>
        <v>0.26919999999999999</v>
      </c>
      <c r="L408" s="33">
        <f t="shared" si="146"/>
        <v>13.459999999999999</v>
      </c>
      <c r="M408" s="33" t="s">
        <v>149</v>
      </c>
      <c r="N408" s="33">
        <v>50</v>
      </c>
      <c r="O408" s="33">
        <f t="shared" si="147"/>
        <v>0.73080000000000001</v>
      </c>
      <c r="P408" s="33">
        <f t="shared" si="148"/>
        <v>1</v>
      </c>
      <c r="Q408" s="33">
        <f t="shared" si="149"/>
        <v>0.26919999999999999</v>
      </c>
      <c r="R408" s="33">
        <f t="shared" si="150"/>
        <v>13.459999999999999</v>
      </c>
      <c r="S408" s="1" t="str">
        <f t="shared" si="139"/>
        <v>1 lbs</v>
      </c>
      <c r="T408" s="6">
        <f t="shared" si="151"/>
        <v>1</v>
      </c>
      <c r="U408" s="13"/>
      <c r="AD408" s="6"/>
      <c r="BN408" s="6"/>
      <c r="BO408" s="6"/>
      <c r="BP408" s="8">
        <f t="shared" si="140"/>
        <v>0</v>
      </c>
      <c r="BQ408" s="12"/>
    </row>
    <row r="409" spans="1:69" s="1" customFormat="1" ht="12" customHeight="1" x14ac:dyDescent="0.15">
      <c r="A409" s="3" t="s">
        <v>558</v>
      </c>
      <c r="B409" s="3" t="s">
        <v>365</v>
      </c>
      <c r="C409" s="1">
        <v>1</v>
      </c>
      <c r="D409" s="1" t="s">
        <v>107</v>
      </c>
      <c r="E409" s="2">
        <v>0.75</v>
      </c>
      <c r="F409" s="34">
        <f t="shared" si="141"/>
        <v>1.125</v>
      </c>
      <c r="G409" s="34">
        <f t="shared" si="142"/>
        <v>1.3049999999999999</v>
      </c>
      <c r="H409" s="33">
        <f t="shared" si="143"/>
        <v>1.3049999999999999</v>
      </c>
      <c r="I409" s="33"/>
      <c r="J409" s="35">
        <f t="shared" si="144"/>
        <v>1</v>
      </c>
      <c r="K409" s="33">
        <f t="shared" si="145"/>
        <v>-0.30499999999999994</v>
      </c>
      <c r="L409" s="33">
        <f t="shared" si="146"/>
        <v>-0.30499999999999994</v>
      </c>
      <c r="M409" s="33" t="s">
        <v>381</v>
      </c>
      <c r="N409" s="33">
        <v>1.3</v>
      </c>
      <c r="O409" s="33">
        <f t="shared" si="147"/>
        <v>1.0038461538461538</v>
      </c>
      <c r="P409" s="33">
        <f t="shared" si="148"/>
        <v>1</v>
      </c>
      <c r="Q409" s="33">
        <f t="shared" si="149"/>
        <v>-3.8461538461538325E-3</v>
      </c>
      <c r="R409" s="33">
        <f t="shared" si="150"/>
        <v>-4.9999999999999828E-3</v>
      </c>
      <c r="S409" s="1" t="str">
        <f t="shared" si="139"/>
        <v>3/4 lbs</v>
      </c>
      <c r="T409" s="6">
        <f t="shared" si="151"/>
        <v>1</v>
      </c>
      <c r="U409" s="13"/>
      <c r="AV409" s="13"/>
      <c r="BM409" s="6"/>
      <c r="BN409" s="6"/>
      <c r="BO409" s="6"/>
      <c r="BP409" s="8">
        <f t="shared" si="140"/>
        <v>0</v>
      </c>
      <c r="BQ409" s="12"/>
    </row>
    <row r="410" spans="1:69" s="1" customFormat="1" ht="12" customHeight="1" x14ac:dyDescent="0.15">
      <c r="A410" s="3" t="s">
        <v>558</v>
      </c>
      <c r="B410" s="3" t="s">
        <v>376</v>
      </c>
      <c r="C410" s="1">
        <v>1</v>
      </c>
      <c r="D410" s="1" t="s">
        <v>107</v>
      </c>
      <c r="E410" s="2">
        <v>0.8</v>
      </c>
      <c r="F410" s="34">
        <f t="shared" si="141"/>
        <v>1.2000000000000002</v>
      </c>
      <c r="G410" s="34">
        <f t="shared" si="142"/>
        <v>1.3920000000000001</v>
      </c>
      <c r="H410" s="33">
        <f t="shared" si="143"/>
        <v>1.3920000000000001</v>
      </c>
      <c r="I410" s="33"/>
      <c r="J410" s="35">
        <f t="shared" si="144"/>
        <v>1</v>
      </c>
      <c r="K410" s="33">
        <f t="shared" si="145"/>
        <v>-0.39200000000000013</v>
      </c>
      <c r="L410" s="33">
        <f t="shared" si="146"/>
        <v>-0.39200000000000013</v>
      </c>
      <c r="M410" s="33" t="s">
        <v>112</v>
      </c>
      <c r="N410" s="33">
        <v>2</v>
      </c>
      <c r="O410" s="33">
        <f t="shared" si="147"/>
        <v>0.69600000000000006</v>
      </c>
      <c r="P410" s="33">
        <f t="shared" si="148"/>
        <v>1</v>
      </c>
      <c r="Q410" s="33">
        <f t="shared" si="149"/>
        <v>0.30399999999999994</v>
      </c>
      <c r="R410" s="33">
        <f t="shared" si="150"/>
        <v>0.60799999999999987</v>
      </c>
      <c r="S410" s="1" t="str">
        <f t="shared" si="139"/>
        <v>1/2 lbs</v>
      </c>
      <c r="T410" s="6">
        <f t="shared" si="151"/>
        <v>1</v>
      </c>
      <c r="U410" s="13"/>
      <c r="V410" s="61">
        <v>15</v>
      </c>
      <c r="AV410" s="13"/>
      <c r="AZ410" s="61"/>
      <c r="BA410" s="61"/>
      <c r="BB410" s="61"/>
      <c r="BC410" s="61"/>
      <c r="BD410" s="61"/>
      <c r="BE410" s="61"/>
      <c r="BF410" s="61"/>
      <c r="BG410" s="61"/>
      <c r="BH410" s="61"/>
      <c r="BI410" s="61"/>
      <c r="BJ410" s="61"/>
      <c r="BK410" s="61"/>
      <c r="BM410" s="6"/>
      <c r="BN410" s="6"/>
      <c r="BO410" s="6"/>
      <c r="BP410" s="8">
        <f t="shared" si="140"/>
        <v>0</v>
      </c>
      <c r="BQ410" s="12"/>
    </row>
    <row r="411" spans="1:69" s="1" customFormat="1" ht="12" customHeight="1" x14ac:dyDescent="0.15">
      <c r="A411" s="17" t="s">
        <v>559</v>
      </c>
      <c r="B411" s="3" t="s">
        <v>308</v>
      </c>
      <c r="C411" s="1">
        <v>20</v>
      </c>
      <c r="D411" s="13" t="s">
        <v>107</v>
      </c>
      <c r="E411" s="2">
        <v>46</v>
      </c>
      <c r="F411" s="34">
        <f t="shared" si="141"/>
        <v>69</v>
      </c>
      <c r="G411" s="34">
        <f t="shared" si="142"/>
        <v>80.039999999999992</v>
      </c>
      <c r="H411" s="33">
        <f t="shared" si="143"/>
        <v>4.0019999999999998</v>
      </c>
      <c r="I411" s="33">
        <f>H411*1.1</f>
        <v>4.4022000000000006</v>
      </c>
      <c r="J411" s="35">
        <f t="shared" si="144"/>
        <v>4</v>
      </c>
      <c r="K411" s="33">
        <f t="shared" si="145"/>
        <v>-1.9999999999997797E-3</v>
      </c>
      <c r="L411" s="33">
        <f t="shared" si="146"/>
        <v>-3.9999999999995595E-2</v>
      </c>
      <c r="M411" s="33" t="s">
        <v>112</v>
      </c>
      <c r="N411" s="33">
        <v>40</v>
      </c>
      <c r="O411" s="33">
        <f t="shared" si="147"/>
        <v>2.0009999999999999</v>
      </c>
      <c r="P411" s="33">
        <f t="shared" si="148"/>
        <v>2</v>
      </c>
      <c r="Q411" s="33">
        <f t="shared" si="149"/>
        <v>-9.9999999999988987E-4</v>
      </c>
      <c r="R411" s="33">
        <f t="shared" si="150"/>
        <v>-3.9999999999995595E-2</v>
      </c>
      <c r="S411" s="1" t="str">
        <f t="shared" si="139"/>
        <v>1/2 lbs</v>
      </c>
      <c r="T411" s="6">
        <f t="shared" si="151"/>
        <v>2</v>
      </c>
      <c r="U411" s="13"/>
      <c r="AK411" s="13"/>
      <c r="AM411" s="13"/>
      <c r="AN411" s="13"/>
      <c r="AQ411" s="61">
        <v>23</v>
      </c>
      <c r="AR411" s="13" t="s">
        <v>560</v>
      </c>
      <c r="AS411" s="61">
        <v>16</v>
      </c>
      <c r="AT411" s="61">
        <v>20</v>
      </c>
      <c r="AU411" s="61">
        <v>0</v>
      </c>
      <c r="AV411" s="61">
        <v>5</v>
      </c>
      <c r="AW411" s="13" t="s">
        <v>78</v>
      </c>
      <c r="BM411" s="6"/>
      <c r="BN411" s="6"/>
      <c r="BO411" s="6"/>
      <c r="BP411" s="8">
        <f t="shared" si="140"/>
        <v>0</v>
      </c>
      <c r="BQ411" s="12"/>
    </row>
    <row r="412" spans="1:69" s="1" customFormat="1" ht="12" customHeight="1" x14ac:dyDescent="0.15">
      <c r="A412" s="3" t="s">
        <v>559</v>
      </c>
      <c r="B412" s="3" t="s">
        <v>308</v>
      </c>
      <c r="C412" s="1">
        <v>20</v>
      </c>
      <c r="D412" s="1" t="s">
        <v>107</v>
      </c>
      <c r="E412" s="2">
        <v>36</v>
      </c>
      <c r="F412" s="34">
        <f t="shared" si="141"/>
        <v>54</v>
      </c>
      <c r="G412" s="34">
        <f t="shared" si="142"/>
        <v>62.639999999999993</v>
      </c>
      <c r="H412" s="33">
        <f t="shared" si="143"/>
        <v>3.1319999999999997</v>
      </c>
      <c r="I412" s="33"/>
      <c r="J412" s="35">
        <f t="shared" si="144"/>
        <v>3</v>
      </c>
      <c r="K412" s="33">
        <f t="shared" si="145"/>
        <v>-0.13199999999999967</v>
      </c>
      <c r="L412" s="33">
        <f t="shared" si="146"/>
        <v>-2.6399999999999935</v>
      </c>
      <c r="M412" s="33" t="s">
        <v>149</v>
      </c>
      <c r="N412" s="33">
        <v>20</v>
      </c>
      <c r="O412" s="33">
        <f t="shared" si="147"/>
        <v>3.1319999999999997</v>
      </c>
      <c r="P412" s="33">
        <f t="shared" si="148"/>
        <v>3</v>
      </c>
      <c r="Q412" s="33">
        <f t="shared" si="149"/>
        <v>-0.13199999999999967</v>
      </c>
      <c r="R412" s="33">
        <f t="shared" si="150"/>
        <v>-2.6399999999999935</v>
      </c>
      <c r="S412" s="1" t="str">
        <f t="shared" si="139"/>
        <v>1 lbs</v>
      </c>
      <c r="T412" s="6">
        <f t="shared" si="151"/>
        <v>3</v>
      </c>
      <c r="U412" s="13"/>
      <c r="V412" s="13"/>
      <c r="AD412" s="6"/>
      <c r="AL412" s="13"/>
      <c r="AN412" s="13"/>
      <c r="AO412" s="61"/>
      <c r="AP412" s="61"/>
      <c r="AQ412" s="61"/>
      <c r="AS412" s="61"/>
      <c r="BN412" s="6"/>
      <c r="BO412" s="6"/>
      <c r="BP412" s="8">
        <f t="shared" si="140"/>
        <v>0</v>
      </c>
      <c r="BQ412" s="12"/>
    </row>
    <row r="413" spans="1:69" s="1" customFormat="1" ht="12" customHeight="1" x14ac:dyDescent="0.15">
      <c r="A413" s="17" t="s">
        <v>229</v>
      </c>
      <c r="B413" s="3" t="s">
        <v>308</v>
      </c>
      <c r="C413" s="1">
        <v>50</v>
      </c>
      <c r="D413" s="13" t="s">
        <v>107</v>
      </c>
      <c r="E413" s="2">
        <v>46</v>
      </c>
      <c r="F413" s="34">
        <f t="shared" si="141"/>
        <v>69</v>
      </c>
      <c r="G413" s="34">
        <f t="shared" si="142"/>
        <v>80.039999999999992</v>
      </c>
      <c r="H413" s="33">
        <f t="shared" si="143"/>
        <v>1.6007999999999998</v>
      </c>
      <c r="I413" s="33">
        <f>H413*1.1</f>
        <v>1.76088</v>
      </c>
      <c r="J413" s="35">
        <f t="shared" si="144"/>
        <v>2</v>
      </c>
      <c r="K413" s="33">
        <f t="shared" si="145"/>
        <v>0.39920000000000022</v>
      </c>
      <c r="L413" s="33">
        <f t="shared" si="146"/>
        <v>19.960000000000012</v>
      </c>
      <c r="M413" s="33" t="s">
        <v>112</v>
      </c>
      <c r="N413" s="33">
        <v>100</v>
      </c>
      <c r="O413" s="33">
        <f t="shared" si="147"/>
        <v>0.80039999999999989</v>
      </c>
      <c r="P413" s="33">
        <f t="shared" si="148"/>
        <v>1</v>
      </c>
      <c r="Q413" s="33">
        <f t="shared" si="149"/>
        <v>0.19960000000000011</v>
      </c>
      <c r="R413" s="33">
        <f t="shared" si="150"/>
        <v>19.960000000000012</v>
      </c>
      <c r="S413" s="1" t="s">
        <v>112</v>
      </c>
      <c r="T413" s="6">
        <f t="shared" si="151"/>
        <v>1</v>
      </c>
      <c r="U413" s="13"/>
      <c r="Z413" s="61">
        <v>34</v>
      </c>
      <c r="AA413" s="61">
        <v>0</v>
      </c>
      <c r="AB413" s="61"/>
      <c r="AC413" s="61">
        <v>13</v>
      </c>
      <c r="AD413" s="61">
        <v>20</v>
      </c>
      <c r="AE413" s="61">
        <v>57</v>
      </c>
      <c r="AF413" s="1" t="s">
        <v>561</v>
      </c>
      <c r="AG413" s="61">
        <v>10</v>
      </c>
      <c r="AH413" s="61">
        <v>35</v>
      </c>
      <c r="AI413" s="61">
        <v>49</v>
      </c>
      <c r="AJ413" s="61">
        <v>51</v>
      </c>
      <c r="AK413" s="61">
        <v>12</v>
      </c>
      <c r="BM413" s="35"/>
      <c r="BN413" s="6"/>
      <c r="BO413" s="6"/>
      <c r="BP413" s="8">
        <f t="shared" si="140"/>
        <v>0</v>
      </c>
      <c r="BQ413" s="12"/>
    </row>
    <row r="414" spans="1:69" s="1" customFormat="1" ht="12" customHeight="1" x14ac:dyDescent="0.15">
      <c r="A414" s="3" t="s">
        <v>229</v>
      </c>
      <c r="B414" s="3" t="s">
        <v>376</v>
      </c>
      <c r="C414" s="1">
        <v>1</v>
      </c>
      <c r="D414" s="1" t="s">
        <v>107</v>
      </c>
      <c r="E414" s="2">
        <v>0.8</v>
      </c>
      <c r="F414" s="34">
        <f t="shared" si="141"/>
        <v>1.2000000000000002</v>
      </c>
      <c r="G414" s="34">
        <f t="shared" si="142"/>
        <v>1.3920000000000001</v>
      </c>
      <c r="H414" s="33">
        <f t="shared" si="143"/>
        <v>1.3920000000000001</v>
      </c>
      <c r="I414" s="33"/>
      <c r="J414" s="35">
        <f t="shared" si="144"/>
        <v>1</v>
      </c>
      <c r="K414" s="33">
        <f t="shared" si="145"/>
        <v>-0.39200000000000013</v>
      </c>
      <c r="L414" s="33">
        <f t="shared" si="146"/>
        <v>-0.39200000000000013</v>
      </c>
      <c r="M414" s="33" t="s">
        <v>112</v>
      </c>
      <c r="N414" s="33">
        <v>2</v>
      </c>
      <c r="O414" s="33">
        <f t="shared" si="147"/>
        <v>0.69600000000000006</v>
      </c>
      <c r="P414" s="33">
        <f t="shared" si="148"/>
        <v>1</v>
      </c>
      <c r="Q414" s="33">
        <f t="shared" si="149"/>
        <v>0.30399999999999994</v>
      </c>
      <c r="R414" s="33">
        <f t="shared" si="150"/>
        <v>0.60799999999999987</v>
      </c>
      <c r="S414" s="1" t="str">
        <f t="shared" ref="S414:S445" si="152">M414</f>
        <v>1/2 lbs</v>
      </c>
      <c r="T414" s="6">
        <f t="shared" si="151"/>
        <v>1</v>
      </c>
      <c r="U414" s="13"/>
      <c r="V414" s="61">
        <v>11</v>
      </c>
      <c r="W414" s="61">
        <v>5</v>
      </c>
      <c r="X414" s="61">
        <v>7</v>
      </c>
      <c r="Y414" s="61">
        <v>4</v>
      </c>
      <c r="Z414" s="61">
        <v>5</v>
      </c>
      <c r="AA414" s="61"/>
      <c r="AV414" s="13"/>
      <c r="AZ414" s="61"/>
      <c r="BA414" s="61"/>
      <c r="BB414" s="61"/>
      <c r="BC414" s="61"/>
      <c r="BD414" s="61"/>
      <c r="BE414" s="61"/>
      <c r="BF414" s="61"/>
      <c r="BG414" s="61"/>
      <c r="BH414" s="61"/>
      <c r="BI414" s="61"/>
      <c r="BJ414" s="61"/>
      <c r="BK414" s="61"/>
      <c r="BM414" s="6"/>
      <c r="BN414" s="6"/>
      <c r="BO414" s="6"/>
      <c r="BP414" s="8">
        <f t="shared" si="140"/>
        <v>0</v>
      </c>
      <c r="BQ414" s="12"/>
    </row>
    <row r="415" spans="1:69" s="1" customFormat="1" ht="12" customHeight="1" x14ac:dyDescent="0.15">
      <c r="A415" s="3" t="s">
        <v>229</v>
      </c>
      <c r="B415" s="3" t="s">
        <v>365</v>
      </c>
      <c r="C415" s="1">
        <v>1</v>
      </c>
      <c r="D415" s="1" t="s">
        <v>562</v>
      </c>
      <c r="E415" s="2">
        <v>0.85</v>
      </c>
      <c r="F415" s="34">
        <f t="shared" si="141"/>
        <v>1.2749999999999999</v>
      </c>
      <c r="G415" s="34">
        <f t="shared" si="142"/>
        <v>1.4789999999999999</v>
      </c>
      <c r="H415" s="33">
        <f t="shared" si="143"/>
        <v>1.4789999999999999</v>
      </c>
      <c r="I415" s="33"/>
      <c r="J415" s="35">
        <f t="shared" si="144"/>
        <v>1</v>
      </c>
      <c r="K415" s="33">
        <f t="shared" si="145"/>
        <v>-0.47899999999999987</v>
      </c>
      <c r="L415" s="33">
        <f t="shared" si="146"/>
        <v>-0.47899999999999987</v>
      </c>
      <c r="M415" s="33" t="s">
        <v>550</v>
      </c>
      <c r="N415" s="33">
        <v>0.66</v>
      </c>
      <c r="O415" s="33">
        <f t="shared" si="147"/>
        <v>2.2409090909090907</v>
      </c>
      <c r="P415" s="33">
        <f t="shared" si="148"/>
        <v>2</v>
      </c>
      <c r="Q415" s="33">
        <f t="shared" si="149"/>
        <v>-0.24090909090909074</v>
      </c>
      <c r="R415" s="33">
        <f t="shared" si="150"/>
        <v>-0.15899999999999989</v>
      </c>
      <c r="S415" s="1" t="str">
        <f t="shared" si="152"/>
        <v>1.5 lbs</v>
      </c>
      <c r="T415" s="6">
        <f t="shared" si="151"/>
        <v>2</v>
      </c>
      <c r="U415" s="13"/>
      <c r="BM415" s="6"/>
      <c r="BN415" s="6"/>
      <c r="BO415" s="6"/>
      <c r="BP415" s="8">
        <f t="shared" si="140"/>
        <v>0</v>
      </c>
      <c r="BQ415" s="12"/>
    </row>
    <row r="416" spans="1:69" s="1" customFormat="1" ht="12" customHeight="1" x14ac:dyDescent="0.15">
      <c r="A416" s="17" t="s">
        <v>563</v>
      </c>
      <c r="B416" s="3" t="s">
        <v>308</v>
      </c>
      <c r="C416" s="1">
        <v>40</v>
      </c>
      <c r="D416" s="13" t="s">
        <v>107</v>
      </c>
      <c r="E416" s="2">
        <v>68</v>
      </c>
      <c r="F416" s="34">
        <f t="shared" si="141"/>
        <v>102</v>
      </c>
      <c r="G416" s="34">
        <f t="shared" si="142"/>
        <v>118.32</v>
      </c>
      <c r="H416" s="33">
        <f t="shared" si="143"/>
        <v>2.9579999999999997</v>
      </c>
      <c r="I416" s="33">
        <f>H416*1.1</f>
        <v>3.2538</v>
      </c>
      <c r="J416" s="35">
        <f t="shared" si="144"/>
        <v>3</v>
      </c>
      <c r="K416" s="33">
        <f t="shared" si="145"/>
        <v>4.2000000000000259E-2</v>
      </c>
      <c r="L416" s="33">
        <f t="shared" si="146"/>
        <v>1.6800000000000104</v>
      </c>
      <c r="M416" s="33" t="s">
        <v>381</v>
      </c>
      <c r="N416" s="33">
        <v>53.3</v>
      </c>
      <c r="O416" s="33">
        <f t="shared" si="147"/>
        <v>2.2198874296435274</v>
      </c>
      <c r="P416" s="33">
        <f t="shared" si="148"/>
        <v>2</v>
      </c>
      <c r="Q416" s="33">
        <f t="shared" si="149"/>
        <v>-0.21988742964352737</v>
      </c>
      <c r="R416" s="33">
        <f t="shared" si="150"/>
        <v>-11.720000000000008</v>
      </c>
      <c r="S416" s="1" t="str">
        <f t="shared" si="152"/>
        <v>3/4 lbs</v>
      </c>
      <c r="T416" s="6">
        <f t="shared" si="151"/>
        <v>2</v>
      </c>
      <c r="U416" s="13"/>
      <c r="V416" s="61"/>
      <c r="W416" s="61">
        <v>31</v>
      </c>
      <c r="X416" s="61">
        <v>46</v>
      </c>
      <c r="Y416" s="61">
        <v>49</v>
      </c>
      <c r="Z416" s="61">
        <v>35</v>
      </c>
      <c r="AA416" s="61">
        <v>44</v>
      </c>
      <c r="AB416" s="61"/>
      <c r="AC416" s="61">
        <v>35</v>
      </c>
      <c r="AD416" s="61">
        <v>30</v>
      </c>
      <c r="AE416" s="61">
        <v>11</v>
      </c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>
        <v>38</v>
      </c>
      <c r="BB416" s="61">
        <v>27</v>
      </c>
      <c r="BC416" s="61">
        <v>23</v>
      </c>
      <c r="BD416" s="61">
        <v>34</v>
      </c>
      <c r="BE416" s="61">
        <v>32</v>
      </c>
      <c r="BF416" s="61">
        <v>38</v>
      </c>
      <c r="BG416" s="61">
        <v>48</v>
      </c>
      <c r="BH416" s="61">
        <v>28</v>
      </c>
      <c r="BI416" s="61">
        <v>32</v>
      </c>
      <c r="BJ416" s="61">
        <v>34</v>
      </c>
      <c r="BK416" s="61">
        <v>55</v>
      </c>
      <c r="BN416" s="6"/>
      <c r="BO416" s="6"/>
      <c r="BP416" s="8">
        <f t="shared" si="140"/>
        <v>0</v>
      </c>
      <c r="BQ416" s="12"/>
    </row>
    <row r="417" spans="1:69" s="1" customFormat="1" ht="12" customHeight="1" x14ac:dyDescent="0.15">
      <c r="A417" s="17" t="s">
        <v>563</v>
      </c>
      <c r="B417" s="3" t="s">
        <v>564</v>
      </c>
      <c r="C417" s="1">
        <v>40</v>
      </c>
      <c r="D417" s="13" t="s">
        <v>107</v>
      </c>
      <c r="E417" s="2">
        <v>70</v>
      </c>
      <c r="F417" s="34">
        <f t="shared" si="141"/>
        <v>105</v>
      </c>
      <c r="G417" s="34">
        <f t="shared" si="142"/>
        <v>121.8</v>
      </c>
      <c r="H417" s="33">
        <f t="shared" si="143"/>
        <v>3.0449999999999999</v>
      </c>
      <c r="I417" s="33"/>
      <c r="J417" s="35">
        <f t="shared" si="144"/>
        <v>3</v>
      </c>
      <c r="K417" s="33">
        <f t="shared" si="145"/>
        <v>-4.4999999999999929E-2</v>
      </c>
      <c r="L417" s="33">
        <f t="shared" si="146"/>
        <v>-1.7999999999999972</v>
      </c>
      <c r="M417" s="33" t="s">
        <v>381</v>
      </c>
      <c r="N417" s="33">
        <v>53.3</v>
      </c>
      <c r="O417" s="33">
        <f t="shared" si="147"/>
        <v>2.2851782363977486</v>
      </c>
      <c r="P417" s="33">
        <f t="shared" si="148"/>
        <v>2</v>
      </c>
      <c r="Q417" s="33">
        <f t="shared" si="149"/>
        <v>-0.28517823639774864</v>
      </c>
      <c r="R417" s="33">
        <f t="shared" si="150"/>
        <v>-15.200000000000001</v>
      </c>
      <c r="S417" s="1" t="str">
        <f t="shared" si="152"/>
        <v>3/4 lbs</v>
      </c>
      <c r="T417" s="6">
        <f t="shared" si="151"/>
        <v>2</v>
      </c>
      <c r="V417" s="61"/>
      <c r="W417" s="61"/>
      <c r="X417" s="61"/>
      <c r="Y417" s="61"/>
      <c r="Z417" s="61"/>
      <c r="AA417" s="61"/>
      <c r="AB417" s="61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  <c r="BJ417" s="61"/>
      <c r="BK417" s="61"/>
      <c r="BM417" s="6"/>
      <c r="BN417" s="6"/>
      <c r="BO417" s="6"/>
      <c r="BP417" s="8">
        <f t="shared" si="140"/>
        <v>0</v>
      </c>
      <c r="BQ417" s="12"/>
    </row>
    <row r="418" spans="1:69" s="1" customFormat="1" ht="12" customHeight="1" x14ac:dyDescent="0.15">
      <c r="A418" s="17" t="s">
        <v>565</v>
      </c>
      <c r="B418" s="3" t="s">
        <v>308</v>
      </c>
      <c r="C418" s="1">
        <v>40</v>
      </c>
      <c r="D418" s="13" t="s">
        <v>107</v>
      </c>
      <c r="E418" s="2">
        <v>68</v>
      </c>
      <c r="F418" s="34">
        <f t="shared" si="141"/>
        <v>102</v>
      </c>
      <c r="G418" s="34">
        <f t="shared" si="142"/>
        <v>118.32</v>
      </c>
      <c r="H418" s="33">
        <f t="shared" si="143"/>
        <v>2.9579999999999997</v>
      </c>
      <c r="I418" s="33"/>
      <c r="J418" s="35">
        <f t="shared" si="144"/>
        <v>3</v>
      </c>
      <c r="K418" s="33">
        <f t="shared" si="145"/>
        <v>4.2000000000000259E-2</v>
      </c>
      <c r="L418" s="33">
        <f t="shared" si="146"/>
        <v>1.6800000000000104</v>
      </c>
      <c r="M418" s="33" t="s">
        <v>381</v>
      </c>
      <c r="N418" s="33">
        <v>53.3</v>
      </c>
      <c r="O418" s="33">
        <f t="shared" si="147"/>
        <v>2.2198874296435274</v>
      </c>
      <c r="P418" s="33">
        <f t="shared" si="148"/>
        <v>2</v>
      </c>
      <c r="Q418" s="33">
        <f t="shared" si="149"/>
        <v>-0.21988742964352737</v>
      </c>
      <c r="R418" s="33">
        <f t="shared" si="150"/>
        <v>-11.720000000000008</v>
      </c>
      <c r="S418" s="1" t="str">
        <f t="shared" si="152"/>
        <v>3/4 lbs</v>
      </c>
      <c r="T418" s="6">
        <f t="shared" si="151"/>
        <v>2</v>
      </c>
      <c r="U418" s="13"/>
      <c r="V418" s="13"/>
      <c r="AD418" s="6"/>
      <c r="AV418" s="13"/>
      <c r="BN418" s="6"/>
      <c r="BO418" s="6"/>
      <c r="BP418" s="8">
        <f t="shared" si="140"/>
        <v>0</v>
      </c>
      <c r="BQ418" s="12"/>
    </row>
    <row r="419" spans="1:69" s="1" customFormat="1" ht="12" customHeight="1" x14ac:dyDescent="0.15">
      <c r="A419" s="17" t="s">
        <v>566</v>
      </c>
      <c r="B419" s="3" t="s">
        <v>308</v>
      </c>
      <c r="C419" s="1">
        <v>50</v>
      </c>
      <c r="D419" s="13" t="s">
        <v>107</v>
      </c>
      <c r="E419" s="2">
        <v>36</v>
      </c>
      <c r="F419" s="34">
        <f t="shared" si="141"/>
        <v>54</v>
      </c>
      <c r="G419" s="34">
        <f t="shared" si="142"/>
        <v>62.639999999999993</v>
      </c>
      <c r="H419" s="33">
        <f t="shared" si="143"/>
        <v>1.2527999999999999</v>
      </c>
      <c r="I419" s="33"/>
      <c r="J419" s="35">
        <f t="shared" si="144"/>
        <v>1</v>
      </c>
      <c r="K419" s="33">
        <f t="shared" si="145"/>
        <v>-0.25279999999999991</v>
      </c>
      <c r="L419" s="33">
        <f t="shared" si="146"/>
        <v>-12.639999999999995</v>
      </c>
      <c r="M419" s="33" t="s">
        <v>381</v>
      </c>
      <c r="N419" s="33">
        <v>66</v>
      </c>
      <c r="O419" s="33">
        <f t="shared" si="147"/>
        <v>0.94909090909090899</v>
      </c>
      <c r="P419" s="33">
        <f t="shared" si="148"/>
        <v>1</v>
      </c>
      <c r="Q419" s="33">
        <f t="shared" si="149"/>
        <v>5.0909090909091015E-2</v>
      </c>
      <c r="R419" s="33">
        <f t="shared" si="150"/>
        <v>3.360000000000007</v>
      </c>
      <c r="S419" s="33" t="str">
        <f t="shared" si="152"/>
        <v>3/4 lbs</v>
      </c>
      <c r="T419" s="6">
        <f t="shared" si="151"/>
        <v>1</v>
      </c>
      <c r="AV419" s="13"/>
      <c r="BM419" s="35"/>
      <c r="BN419" s="35"/>
      <c r="BO419" s="35"/>
      <c r="BP419" s="8">
        <f t="shared" si="140"/>
        <v>0</v>
      </c>
      <c r="BQ419" s="12"/>
    </row>
    <row r="420" spans="1:69" s="1" customFormat="1" ht="12" customHeight="1" x14ac:dyDescent="0.15">
      <c r="A420" s="17" t="s">
        <v>567</v>
      </c>
      <c r="B420" s="3" t="s">
        <v>308</v>
      </c>
      <c r="C420" s="1">
        <v>20</v>
      </c>
      <c r="D420" s="13" t="s">
        <v>107</v>
      </c>
      <c r="E420" s="2">
        <v>46</v>
      </c>
      <c r="F420" s="34">
        <f t="shared" si="141"/>
        <v>69</v>
      </c>
      <c r="G420" s="34">
        <f t="shared" si="142"/>
        <v>80.039999999999992</v>
      </c>
      <c r="H420" s="33">
        <f t="shared" si="143"/>
        <v>4.0019999999999998</v>
      </c>
      <c r="I420" s="33">
        <f>H420*1.1</f>
        <v>4.4022000000000006</v>
      </c>
      <c r="J420" s="35">
        <f t="shared" si="144"/>
        <v>4</v>
      </c>
      <c r="K420" s="33">
        <f t="shared" si="145"/>
        <v>-1.9999999999997797E-3</v>
      </c>
      <c r="L420" s="33">
        <f t="shared" si="146"/>
        <v>-3.9999999999995595E-2</v>
      </c>
      <c r="M420" s="33" t="s">
        <v>112</v>
      </c>
      <c r="N420" s="33">
        <v>40</v>
      </c>
      <c r="O420" s="33">
        <f t="shared" si="147"/>
        <v>2.0009999999999999</v>
      </c>
      <c r="P420" s="33">
        <f t="shared" si="148"/>
        <v>2</v>
      </c>
      <c r="Q420" s="33">
        <f t="shared" si="149"/>
        <v>-9.9999999999988987E-4</v>
      </c>
      <c r="R420" s="33">
        <f t="shared" si="150"/>
        <v>-3.9999999999995595E-2</v>
      </c>
      <c r="S420" s="1" t="str">
        <f t="shared" si="152"/>
        <v>1/2 lbs</v>
      </c>
      <c r="T420" s="6">
        <f t="shared" si="151"/>
        <v>2</v>
      </c>
      <c r="U420" s="13"/>
      <c r="AK420" s="13"/>
      <c r="AL420" s="13"/>
      <c r="AP420" s="61" t="s">
        <v>568</v>
      </c>
      <c r="AQ420" s="61">
        <v>18</v>
      </c>
      <c r="AR420" s="13" t="s">
        <v>78</v>
      </c>
      <c r="AS420" s="61"/>
      <c r="BM420" s="6"/>
      <c r="BN420" s="6"/>
      <c r="BO420" s="6"/>
      <c r="BP420" s="8">
        <f t="shared" si="140"/>
        <v>0</v>
      </c>
      <c r="BQ420" s="12"/>
    </row>
    <row r="421" spans="1:69" s="1" customFormat="1" ht="12" customHeight="1" x14ac:dyDescent="0.15">
      <c r="A421" s="17" t="s">
        <v>569</v>
      </c>
      <c r="B421" s="3" t="s">
        <v>308</v>
      </c>
      <c r="C421" s="1">
        <v>50</v>
      </c>
      <c r="D421" s="13" t="s">
        <v>107</v>
      </c>
      <c r="E421" s="2">
        <v>54</v>
      </c>
      <c r="F421" s="34">
        <f t="shared" si="141"/>
        <v>81</v>
      </c>
      <c r="G421" s="34">
        <f t="shared" si="142"/>
        <v>93.96</v>
      </c>
      <c r="H421" s="33">
        <f t="shared" si="143"/>
        <v>1.8792</v>
      </c>
      <c r="I421" s="33">
        <f>H421*1.1</f>
        <v>2.0671200000000001</v>
      </c>
      <c r="J421" s="35">
        <f t="shared" si="144"/>
        <v>2</v>
      </c>
      <c r="K421" s="33">
        <f t="shared" si="145"/>
        <v>0.12080000000000002</v>
      </c>
      <c r="L421" s="33">
        <f t="shared" si="146"/>
        <v>6.0400000000000009</v>
      </c>
      <c r="M421" s="33" t="s">
        <v>112</v>
      </c>
      <c r="N421" s="33">
        <v>100</v>
      </c>
      <c r="O421" s="33">
        <f t="shared" si="147"/>
        <v>0.93959999999999999</v>
      </c>
      <c r="P421" s="33">
        <f t="shared" si="148"/>
        <v>1</v>
      </c>
      <c r="Q421" s="33">
        <f t="shared" si="149"/>
        <v>6.0400000000000009E-2</v>
      </c>
      <c r="R421" s="33">
        <f t="shared" si="150"/>
        <v>6.0400000000000009</v>
      </c>
      <c r="S421" s="33" t="str">
        <f t="shared" si="152"/>
        <v>1/2 lbs</v>
      </c>
      <c r="T421" s="6">
        <f t="shared" si="151"/>
        <v>1</v>
      </c>
      <c r="U421" s="13"/>
      <c r="V421" s="61">
        <v>22</v>
      </c>
      <c r="W421" s="61">
        <v>29</v>
      </c>
      <c r="X421" s="61">
        <v>46</v>
      </c>
      <c r="Y421" s="61">
        <v>77</v>
      </c>
      <c r="Z421" s="61">
        <v>31</v>
      </c>
      <c r="AA421" s="61">
        <v>34</v>
      </c>
      <c r="AB421" s="61"/>
      <c r="AC421" s="61">
        <v>62</v>
      </c>
      <c r="AD421" s="61">
        <v>27</v>
      </c>
      <c r="AE421" s="61">
        <v>39</v>
      </c>
      <c r="AF421" s="61">
        <v>33</v>
      </c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  <c r="AU421" s="61"/>
      <c r="AV421" s="61"/>
      <c r="AW421" s="61">
        <v>22</v>
      </c>
      <c r="AX421" s="61">
        <v>65</v>
      </c>
      <c r="AY421" s="61">
        <v>43</v>
      </c>
      <c r="AZ421" s="61">
        <v>47</v>
      </c>
      <c r="BA421" s="61">
        <v>23</v>
      </c>
      <c r="BB421" s="61"/>
      <c r="BC421" s="61"/>
      <c r="BD421" s="61"/>
      <c r="BE421" s="61"/>
      <c r="BF421" s="61"/>
      <c r="BG421" s="61"/>
      <c r="BH421" s="61"/>
      <c r="BI421" s="61"/>
      <c r="BJ421" s="61"/>
      <c r="BK421" s="61"/>
      <c r="BM421" s="13"/>
      <c r="BN421" s="35"/>
      <c r="BO421" s="35"/>
      <c r="BP421" s="8">
        <f t="shared" si="140"/>
        <v>0</v>
      </c>
      <c r="BQ421" s="12"/>
    </row>
    <row r="422" spans="1:69" s="1" customFormat="1" ht="12" customHeight="1" x14ac:dyDescent="0.15">
      <c r="A422" s="17" t="s">
        <v>570</v>
      </c>
      <c r="B422" s="17" t="s">
        <v>343</v>
      </c>
      <c r="C422" s="1">
        <v>1</v>
      </c>
      <c r="D422" s="13" t="s">
        <v>107</v>
      </c>
      <c r="E422" s="2">
        <v>2</v>
      </c>
      <c r="F422" s="34">
        <f t="shared" si="141"/>
        <v>3</v>
      </c>
      <c r="G422" s="34">
        <f t="shared" si="142"/>
        <v>3.4799999999999995</v>
      </c>
      <c r="H422" s="33">
        <f t="shared" si="143"/>
        <v>3.4799999999999995</v>
      </c>
      <c r="I422" s="33"/>
      <c r="J422" s="35">
        <f t="shared" si="144"/>
        <v>3</v>
      </c>
      <c r="K422" s="33">
        <f t="shared" si="145"/>
        <v>-0.47999999999999954</v>
      </c>
      <c r="L422" s="33">
        <f t="shared" si="146"/>
        <v>-0.47999999999999954</v>
      </c>
      <c r="M422" s="33" t="s">
        <v>149</v>
      </c>
      <c r="N422" s="33">
        <v>1</v>
      </c>
      <c r="O422" s="33">
        <f t="shared" si="147"/>
        <v>3.4799999999999995</v>
      </c>
      <c r="P422" s="33">
        <f t="shared" si="148"/>
        <v>3</v>
      </c>
      <c r="Q422" s="33">
        <f t="shared" si="149"/>
        <v>-0.47999999999999954</v>
      </c>
      <c r="R422" s="33">
        <f t="shared" si="150"/>
        <v>-0.47999999999999954</v>
      </c>
      <c r="S422" s="33" t="str">
        <f t="shared" si="152"/>
        <v>1 lbs</v>
      </c>
      <c r="T422" s="6">
        <f t="shared" si="151"/>
        <v>3</v>
      </c>
      <c r="U422" s="13"/>
      <c r="AD422" s="35"/>
      <c r="AY422" s="61"/>
      <c r="AZ422" s="61"/>
      <c r="BA422" s="61"/>
      <c r="BB422" s="61"/>
      <c r="BC422" s="61"/>
      <c r="BD422" s="61"/>
      <c r="BE422" s="61"/>
      <c r="BF422" s="61"/>
      <c r="BG422" s="61"/>
      <c r="BH422" s="61"/>
      <c r="BI422" s="61"/>
      <c r="BJ422" s="61"/>
      <c r="BK422" s="61"/>
      <c r="BN422" s="35"/>
      <c r="BO422" s="35"/>
      <c r="BP422" s="8">
        <f t="shared" si="140"/>
        <v>0</v>
      </c>
      <c r="BQ422" s="12"/>
    </row>
    <row r="423" spans="1:69" s="1" customFormat="1" ht="12" customHeight="1" x14ac:dyDescent="0.15">
      <c r="A423" s="17" t="s">
        <v>571</v>
      </c>
      <c r="B423" s="3" t="s">
        <v>308</v>
      </c>
      <c r="C423" s="1">
        <v>20</v>
      </c>
      <c r="D423" s="13" t="s">
        <v>107</v>
      </c>
      <c r="E423" s="2">
        <v>46</v>
      </c>
      <c r="F423" s="34">
        <f t="shared" si="141"/>
        <v>69</v>
      </c>
      <c r="G423" s="34">
        <f t="shared" si="142"/>
        <v>80.039999999999992</v>
      </c>
      <c r="H423" s="33">
        <f t="shared" si="143"/>
        <v>4.0019999999999998</v>
      </c>
      <c r="I423" s="33">
        <f>H423*1.1</f>
        <v>4.4022000000000006</v>
      </c>
      <c r="J423" s="35">
        <f t="shared" si="144"/>
        <v>4</v>
      </c>
      <c r="K423" s="33">
        <f t="shared" si="145"/>
        <v>-1.9999999999997797E-3</v>
      </c>
      <c r="L423" s="33">
        <f t="shared" si="146"/>
        <v>-3.9999999999995595E-2</v>
      </c>
      <c r="M423" s="33" t="s">
        <v>112</v>
      </c>
      <c r="N423" s="33">
        <v>40</v>
      </c>
      <c r="O423" s="33">
        <f t="shared" si="147"/>
        <v>2.0009999999999999</v>
      </c>
      <c r="P423" s="33">
        <f t="shared" si="148"/>
        <v>2</v>
      </c>
      <c r="Q423" s="33">
        <f t="shared" si="149"/>
        <v>-9.9999999999988987E-4</v>
      </c>
      <c r="R423" s="33">
        <f t="shared" si="150"/>
        <v>-3.9999999999995595E-2</v>
      </c>
      <c r="S423" s="1" t="str">
        <f t="shared" si="152"/>
        <v>1/2 lbs</v>
      </c>
      <c r="T423" s="6">
        <f t="shared" si="151"/>
        <v>2</v>
      </c>
      <c r="U423" s="13"/>
      <c r="AN423" s="13"/>
      <c r="AO423" s="61"/>
      <c r="AP423" s="61"/>
      <c r="AQ423" s="61"/>
      <c r="AR423" s="61">
        <v>16</v>
      </c>
      <c r="AS423" s="66" t="s">
        <v>78</v>
      </c>
      <c r="AT423" s="61">
        <v>22</v>
      </c>
      <c r="AU423" s="61">
        <v>14</v>
      </c>
      <c r="AV423" s="61">
        <v>21</v>
      </c>
      <c r="AW423" s="61">
        <v>11</v>
      </c>
      <c r="BM423" s="6"/>
      <c r="BN423" s="6"/>
      <c r="BO423" s="6"/>
      <c r="BP423" s="8">
        <f t="shared" si="140"/>
        <v>0</v>
      </c>
      <c r="BQ423" s="12"/>
    </row>
    <row r="424" spans="1:69" s="1" customFormat="1" ht="12" customHeight="1" x14ac:dyDescent="0.15">
      <c r="A424" s="17" t="s">
        <v>572</v>
      </c>
      <c r="B424" s="3" t="s">
        <v>308</v>
      </c>
      <c r="C424" s="1">
        <v>50</v>
      </c>
      <c r="D424" s="1" t="s">
        <v>107</v>
      </c>
      <c r="E424" s="2">
        <v>42</v>
      </c>
      <c r="F424" s="34">
        <f t="shared" si="141"/>
        <v>63</v>
      </c>
      <c r="G424" s="34">
        <f t="shared" si="142"/>
        <v>73.08</v>
      </c>
      <c r="H424" s="33">
        <f t="shared" si="143"/>
        <v>1.4616</v>
      </c>
      <c r="I424" s="33"/>
      <c r="J424" s="35">
        <f t="shared" si="144"/>
        <v>1</v>
      </c>
      <c r="K424" s="33">
        <f t="shared" si="145"/>
        <v>-0.46160000000000001</v>
      </c>
      <c r="L424" s="33">
        <f t="shared" si="146"/>
        <v>-23.080000000000002</v>
      </c>
      <c r="M424" s="33" t="s">
        <v>550</v>
      </c>
      <c r="N424" s="33">
        <v>33</v>
      </c>
      <c r="O424" s="33">
        <f t="shared" si="147"/>
        <v>2.2145454545454544</v>
      </c>
      <c r="P424" s="33">
        <f t="shared" si="148"/>
        <v>2</v>
      </c>
      <c r="Q424" s="33">
        <f t="shared" si="149"/>
        <v>-0.21454545454545437</v>
      </c>
      <c r="R424" s="33">
        <f t="shared" si="150"/>
        <v>-7.0799999999999947</v>
      </c>
      <c r="S424" s="1" t="str">
        <f t="shared" si="152"/>
        <v>1.5 lbs</v>
      </c>
      <c r="T424" s="6">
        <f t="shared" si="151"/>
        <v>2</v>
      </c>
      <c r="U424" s="13"/>
      <c r="BM424" s="6"/>
      <c r="BN424" s="6"/>
      <c r="BO424" s="6"/>
      <c r="BP424" s="8">
        <f t="shared" si="140"/>
        <v>0</v>
      </c>
      <c r="BQ424" s="12"/>
    </row>
    <row r="425" spans="1:69" s="1" customFormat="1" ht="12" customHeight="1" x14ac:dyDescent="0.15">
      <c r="A425" s="17" t="s">
        <v>231</v>
      </c>
      <c r="B425" s="3" t="s">
        <v>308</v>
      </c>
      <c r="C425" s="1">
        <v>12</v>
      </c>
      <c r="D425" s="13" t="s">
        <v>304</v>
      </c>
      <c r="E425" s="2">
        <v>28</v>
      </c>
      <c r="F425" s="34">
        <f t="shared" si="141"/>
        <v>42</v>
      </c>
      <c r="G425" s="34">
        <f t="shared" si="142"/>
        <v>48.72</v>
      </c>
      <c r="H425" s="33">
        <f t="shared" si="143"/>
        <v>4.0599999999999996</v>
      </c>
      <c r="I425" s="33"/>
      <c r="J425" s="35">
        <f t="shared" si="144"/>
        <v>4</v>
      </c>
      <c r="K425" s="33">
        <f t="shared" si="145"/>
        <v>-5.9999999999999609E-2</v>
      </c>
      <c r="L425" s="33">
        <f t="shared" si="146"/>
        <v>-0.71999999999999531</v>
      </c>
      <c r="M425" s="33" t="s">
        <v>134</v>
      </c>
      <c r="N425" s="33">
        <v>12</v>
      </c>
      <c r="O425" s="33">
        <f t="shared" si="147"/>
        <v>4.0599999999999996</v>
      </c>
      <c r="P425" s="33">
        <f t="shared" si="148"/>
        <v>4</v>
      </c>
      <c r="Q425" s="33">
        <f t="shared" si="149"/>
        <v>-5.9999999999999609E-2</v>
      </c>
      <c r="R425" s="33">
        <f t="shared" si="150"/>
        <v>-0.71999999999999531</v>
      </c>
      <c r="S425" s="33" t="str">
        <f t="shared" si="152"/>
        <v>head</v>
      </c>
      <c r="T425" s="6">
        <f t="shared" si="151"/>
        <v>4</v>
      </c>
      <c r="U425" s="13"/>
      <c r="V425" s="13"/>
      <c r="AV425" s="13"/>
      <c r="BM425" s="35"/>
      <c r="BN425" s="35"/>
      <c r="BO425" s="35"/>
      <c r="BP425" s="8">
        <f t="shared" si="140"/>
        <v>0</v>
      </c>
      <c r="BQ425" s="12"/>
    </row>
    <row r="426" spans="1:69" s="1" customFormat="1" ht="12" customHeight="1" x14ac:dyDescent="0.15">
      <c r="A426" s="17" t="s">
        <v>573</v>
      </c>
      <c r="B426" s="17" t="s">
        <v>359</v>
      </c>
      <c r="C426" s="1">
        <v>24</v>
      </c>
      <c r="D426" s="1" t="s">
        <v>304</v>
      </c>
      <c r="E426" s="2">
        <v>46</v>
      </c>
      <c r="F426" s="34">
        <f t="shared" si="141"/>
        <v>69</v>
      </c>
      <c r="G426" s="34">
        <f t="shared" si="142"/>
        <v>80.039999999999992</v>
      </c>
      <c r="H426" s="33">
        <f t="shared" si="143"/>
        <v>3.3349999999999995</v>
      </c>
      <c r="I426" s="33">
        <f>H426*1.1</f>
        <v>3.6684999999999999</v>
      </c>
      <c r="J426" s="35">
        <f t="shared" si="144"/>
        <v>3</v>
      </c>
      <c r="K426" s="33">
        <f t="shared" si="145"/>
        <v>-0.33499999999999952</v>
      </c>
      <c r="L426" s="33">
        <f t="shared" si="146"/>
        <v>-8.0399999999999885</v>
      </c>
      <c r="M426" s="33" t="s">
        <v>106</v>
      </c>
      <c r="N426" s="33">
        <v>24</v>
      </c>
      <c r="O426" s="33">
        <f t="shared" si="147"/>
        <v>3.3349999999999995</v>
      </c>
      <c r="P426" s="33">
        <f t="shared" si="148"/>
        <v>3</v>
      </c>
      <c r="Q426" s="33">
        <f t="shared" si="149"/>
        <v>-0.33499999999999952</v>
      </c>
      <c r="R426" s="33">
        <f t="shared" si="150"/>
        <v>-8.0399999999999885</v>
      </c>
      <c r="S426" s="1" t="str">
        <f t="shared" si="152"/>
        <v>bunch</v>
      </c>
      <c r="T426" s="6">
        <f t="shared" si="151"/>
        <v>3</v>
      </c>
      <c r="U426" s="13"/>
      <c r="AI426" s="1">
        <v>22</v>
      </c>
      <c r="AK426" s="1">
        <v>19</v>
      </c>
      <c r="BM426" s="6"/>
      <c r="BN426" s="6"/>
      <c r="BO426" s="6"/>
      <c r="BP426" s="8">
        <f t="shared" si="140"/>
        <v>0</v>
      </c>
      <c r="BQ426" s="12"/>
    </row>
    <row r="427" spans="1:69" s="1" customFormat="1" ht="12" customHeight="1" x14ac:dyDescent="0.15">
      <c r="A427" s="3" t="s">
        <v>574</v>
      </c>
      <c r="B427" s="3" t="s">
        <v>308</v>
      </c>
      <c r="C427" s="1">
        <v>25</v>
      </c>
      <c r="D427" s="1" t="s">
        <v>107</v>
      </c>
      <c r="E427" s="2">
        <v>30</v>
      </c>
      <c r="F427" s="34">
        <f t="shared" si="141"/>
        <v>45</v>
      </c>
      <c r="G427" s="34">
        <f t="shared" si="142"/>
        <v>52.199999999999996</v>
      </c>
      <c r="H427" s="33">
        <f t="shared" si="143"/>
        <v>2.0879999999999996</v>
      </c>
      <c r="I427" s="33">
        <f>H427*1.1</f>
        <v>2.2967999999999997</v>
      </c>
      <c r="J427" s="35">
        <f t="shared" si="144"/>
        <v>2</v>
      </c>
      <c r="K427" s="33">
        <f t="shared" si="145"/>
        <v>-8.7999999999999634E-2</v>
      </c>
      <c r="L427" s="33">
        <f t="shared" si="146"/>
        <v>-2.1999999999999909</v>
      </c>
      <c r="M427" s="33" t="s">
        <v>112</v>
      </c>
      <c r="N427" s="33">
        <v>50</v>
      </c>
      <c r="O427" s="33">
        <f t="shared" si="147"/>
        <v>1.0439999999999998</v>
      </c>
      <c r="P427" s="33">
        <f t="shared" si="148"/>
        <v>1</v>
      </c>
      <c r="Q427" s="33">
        <f t="shared" si="149"/>
        <v>-4.3999999999999817E-2</v>
      </c>
      <c r="R427" s="33">
        <f t="shared" si="150"/>
        <v>-2.1999999999999909</v>
      </c>
      <c r="S427" s="1" t="str">
        <f t="shared" si="152"/>
        <v>1/2 lbs</v>
      </c>
      <c r="T427" s="6">
        <f t="shared" si="151"/>
        <v>1</v>
      </c>
      <c r="U427" s="13"/>
      <c r="V427" s="61">
        <v>0</v>
      </c>
      <c r="W427" s="61">
        <v>0</v>
      </c>
      <c r="X427" s="61">
        <v>1</v>
      </c>
      <c r="Y427" s="61">
        <v>0</v>
      </c>
      <c r="Z427" s="61">
        <v>1</v>
      </c>
      <c r="AA427" s="61">
        <v>0</v>
      </c>
      <c r="AC427" s="61">
        <v>1</v>
      </c>
      <c r="AD427" s="61">
        <v>0</v>
      </c>
      <c r="AE427" s="61">
        <v>0</v>
      </c>
      <c r="AF427" s="61">
        <v>0</v>
      </c>
      <c r="AZ427" s="61"/>
      <c r="BA427" s="61"/>
      <c r="BB427" s="61"/>
      <c r="BC427" s="61"/>
      <c r="BD427" s="61"/>
      <c r="BE427" s="61"/>
      <c r="BF427" s="61"/>
      <c r="BG427" s="61"/>
      <c r="BH427" s="61"/>
      <c r="BI427" s="61"/>
      <c r="BJ427" s="61"/>
      <c r="BK427" s="61"/>
      <c r="BM427" s="13"/>
      <c r="BN427" s="6"/>
      <c r="BO427" s="6"/>
      <c r="BP427" s="8">
        <f t="shared" si="140"/>
        <v>0</v>
      </c>
      <c r="BQ427" s="12"/>
    </row>
    <row r="428" spans="1:69" s="1" customFormat="1" ht="12" customHeight="1" x14ac:dyDescent="0.15">
      <c r="A428" s="3" t="s">
        <v>233</v>
      </c>
      <c r="B428" s="3" t="s">
        <v>308</v>
      </c>
      <c r="C428" s="1">
        <v>25</v>
      </c>
      <c r="D428" s="1" t="s">
        <v>107</v>
      </c>
      <c r="E428" s="2">
        <v>48</v>
      </c>
      <c r="F428" s="34">
        <f t="shared" si="141"/>
        <v>72</v>
      </c>
      <c r="G428" s="34">
        <f t="shared" si="142"/>
        <v>83.52</v>
      </c>
      <c r="H428" s="33">
        <f t="shared" si="143"/>
        <v>3.3407999999999998</v>
      </c>
      <c r="I428" s="33">
        <f>H428*1.1</f>
        <v>3.6748799999999999</v>
      </c>
      <c r="J428" s="35">
        <f t="shared" si="144"/>
        <v>3</v>
      </c>
      <c r="K428" s="33">
        <f t="shared" si="145"/>
        <v>-0.34079999999999977</v>
      </c>
      <c r="L428" s="33">
        <f t="shared" si="146"/>
        <v>-8.5199999999999942</v>
      </c>
      <c r="M428" s="33" t="s">
        <v>112</v>
      </c>
      <c r="N428" s="33">
        <v>50</v>
      </c>
      <c r="O428" s="33">
        <f t="shared" si="147"/>
        <v>1.6703999999999999</v>
      </c>
      <c r="P428" s="33">
        <f t="shared" si="148"/>
        <v>2</v>
      </c>
      <c r="Q428" s="33">
        <f t="shared" si="149"/>
        <v>0.32960000000000012</v>
      </c>
      <c r="R428" s="33">
        <f t="shared" si="150"/>
        <v>16.480000000000004</v>
      </c>
      <c r="S428" s="1" t="str">
        <f t="shared" si="152"/>
        <v>1/2 lbs</v>
      </c>
      <c r="T428" s="6">
        <f t="shared" si="151"/>
        <v>2</v>
      </c>
      <c r="U428" s="13"/>
      <c r="V428" s="61">
        <v>0</v>
      </c>
      <c r="W428" s="61">
        <v>0</v>
      </c>
      <c r="X428" s="61">
        <v>1</v>
      </c>
      <c r="Y428" s="61">
        <v>0</v>
      </c>
      <c r="Z428" s="61">
        <v>2</v>
      </c>
      <c r="AA428" s="61">
        <v>3</v>
      </c>
      <c r="AC428" s="61">
        <v>1</v>
      </c>
      <c r="AY428" s="61"/>
      <c r="AZ428" s="61"/>
      <c r="BA428" s="61"/>
      <c r="BB428" s="61">
        <v>2</v>
      </c>
      <c r="BC428" s="61">
        <v>4</v>
      </c>
      <c r="BD428" s="61">
        <v>3</v>
      </c>
      <c r="BE428" s="61">
        <v>2</v>
      </c>
      <c r="BF428" s="61">
        <v>3</v>
      </c>
      <c r="BG428" s="61">
        <v>0</v>
      </c>
      <c r="BH428" s="61">
        <v>4</v>
      </c>
      <c r="BI428" s="61">
        <v>0</v>
      </c>
      <c r="BJ428" s="61">
        <v>7</v>
      </c>
      <c r="BK428" s="61">
        <v>3</v>
      </c>
      <c r="BM428" s="6"/>
      <c r="BN428" s="6"/>
      <c r="BO428" s="6"/>
      <c r="BP428" s="8">
        <f t="shared" si="140"/>
        <v>0</v>
      </c>
      <c r="BQ428" s="12"/>
    </row>
    <row r="429" spans="1:69" s="1" customFormat="1" ht="12" customHeight="1" x14ac:dyDescent="0.15">
      <c r="A429" s="3" t="s">
        <v>244</v>
      </c>
      <c r="B429" s="3" t="s">
        <v>308</v>
      </c>
      <c r="C429" s="1">
        <v>25</v>
      </c>
      <c r="D429" s="1" t="s">
        <v>107</v>
      </c>
      <c r="E429" s="2">
        <v>40</v>
      </c>
      <c r="F429" s="34">
        <f t="shared" si="141"/>
        <v>60</v>
      </c>
      <c r="G429" s="34">
        <f t="shared" si="142"/>
        <v>69.599999999999994</v>
      </c>
      <c r="H429" s="33">
        <f t="shared" si="143"/>
        <v>2.7839999999999998</v>
      </c>
      <c r="I429" s="33">
        <f>H429*1.1</f>
        <v>3.0624000000000002</v>
      </c>
      <c r="J429" s="35">
        <f t="shared" si="144"/>
        <v>3</v>
      </c>
      <c r="K429" s="33">
        <f t="shared" si="145"/>
        <v>0.21600000000000019</v>
      </c>
      <c r="L429" s="33">
        <f t="shared" si="146"/>
        <v>5.4000000000000048</v>
      </c>
      <c r="M429" s="33" t="s">
        <v>112</v>
      </c>
      <c r="N429" s="33">
        <v>50</v>
      </c>
      <c r="O429" s="33">
        <f t="shared" si="147"/>
        <v>1.3919999999999999</v>
      </c>
      <c r="P429" s="33">
        <f t="shared" si="148"/>
        <v>1</v>
      </c>
      <c r="Q429" s="33">
        <f t="shared" si="149"/>
        <v>-0.3919999999999999</v>
      </c>
      <c r="R429" s="33">
        <f t="shared" si="150"/>
        <v>-19.599999999999994</v>
      </c>
      <c r="S429" s="1" t="str">
        <f t="shared" si="152"/>
        <v>1/2 lbs</v>
      </c>
      <c r="T429" s="6">
        <f t="shared" si="151"/>
        <v>1</v>
      </c>
      <c r="U429" s="13"/>
      <c r="V429" s="61">
        <v>3</v>
      </c>
      <c r="W429" s="61">
        <v>1</v>
      </c>
      <c r="X429" s="61">
        <v>1</v>
      </c>
      <c r="Y429" s="61">
        <v>0</v>
      </c>
      <c r="Z429" s="61">
        <v>0</v>
      </c>
      <c r="AA429" s="61">
        <v>4</v>
      </c>
      <c r="AC429" s="61">
        <v>3</v>
      </c>
      <c r="AD429" s="61">
        <v>0</v>
      </c>
      <c r="AE429" s="61">
        <v>1</v>
      </c>
      <c r="AF429" s="61">
        <v>0</v>
      </c>
      <c r="AZ429" s="61"/>
      <c r="BA429" s="61"/>
      <c r="BB429" s="61"/>
      <c r="BC429" s="61"/>
      <c r="BD429" s="61"/>
      <c r="BE429" s="61"/>
      <c r="BF429" s="61"/>
      <c r="BG429" s="61"/>
      <c r="BH429" s="61"/>
      <c r="BI429" s="61"/>
      <c r="BJ429" s="61"/>
      <c r="BK429" s="61"/>
      <c r="BM429" s="35"/>
      <c r="BN429" s="6"/>
      <c r="BO429" s="6"/>
      <c r="BP429" s="8">
        <f t="shared" si="140"/>
        <v>0</v>
      </c>
      <c r="BQ429" s="12"/>
    </row>
    <row r="430" spans="1:69" s="1" customFormat="1" ht="12" customHeight="1" x14ac:dyDescent="0.15">
      <c r="A430" s="17" t="s">
        <v>575</v>
      </c>
      <c r="B430" s="17" t="s">
        <v>576</v>
      </c>
      <c r="C430" s="13">
        <v>1</v>
      </c>
      <c r="D430" s="13" t="s">
        <v>242</v>
      </c>
      <c r="E430" s="2">
        <v>5</v>
      </c>
      <c r="F430" s="34">
        <f t="shared" si="141"/>
        <v>7.5</v>
      </c>
      <c r="G430" s="34">
        <f t="shared" si="142"/>
        <v>8.6999999999999993</v>
      </c>
      <c r="H430" s="33">
        <f t="shared" si="143"/>
        <v>8.6999999999999993</v>
      </c>
      <c r="I430" s="33">
        <f>H430*1.1</f>
        <v>9.57</v>
      </c>
      <c r="J430" s="35">
        <f t="shared" si="144"/>
        <v>9</v>
      </c>
      <c r="K430" s="33">
        <f t="shared" si="145"/>
        <v>0.30000000000000071</v>
      </c>
      <c r="L430" s="33">
        <f t="shared" si="146"/>
        <v>0.30000000000000071</v>
      </c>
      <c r="M430" s="33" t="s">
        <v>242</v>
      </c>
      <c r="N430" s="33">
        <v>1</v>
      </c>
      <c r="O430" s="33">
        <f t="shared" si="147"/>
        <v>8.6999999999999993</v>
      </c>
      <c r="P430" s="33">
        <f t="shared" si="148"/>
        <v>9</v>
      </c>
      <c r="Q430" s="33">
        <f t="shared" si="149"/>
        <v>0.30000000000000071</v>
      </c>
      <c r="R430" s="33">
        <f t="shared" si="150"/>
        <v>0.30000000000000071</v>
      </c>
      <c r="S430" s="1" t="str">
        <f t="shared" si="152"/>
        <v>half pint</v>
      </c>
      <c r="T430" s="6">
        <f t="shared" si="151"/>
        <v>9</v>
      </c>
      <c r="U430" s="13"/>
      <c r="AK430" s="13"/>
      <c r="AP430" s="1">
        <v>21</v>
      </c>
      <c r="AQ430" s="1">
        <v>15</v>
      </c>
      <c r="BM430" s="6"/>
      <c r="BN430" s="6"/>
      <c r="BO430" s="6"/>
      <c r="BP430" s="8">
        <f t="shared" si="140"/>
        <v>0</v>
      </c>
      <c r="BQ430" s="12"/>
    </row>
    <row r="431" spans="1:69" s="1" customFormat="1" ht="12" customHeight="1" x14ac:dyDescent="0.15">
      <c r="A431" s="17" t="s">
        <v>575</v>
      </c>
      <c r="B431" s="3" t="s">
        <v>308</v>
      </c>
      <c r="C431" s="1">
        <v>12</v>
      </c>
      <c r="D431" s="13" t="s">
        <v>414</v>
      </c>
      <c r="E431" s="2">
        <v>40</v>
      </c>
      <c r="F431" s="34">
        <f t="shared" si="141"/>
        <v>60</v>
      </c>
      <c r="G431" s="34">
        <f t="shared" si="142"/>
        <v>69.599999999999994</v>
      </c>
      <c r="H431" s="33">
        <f t="shared" si="143"/>
        <v>5.8</v>
      </c>
      <c r="I431" s="33"/>
      <c r="J431" s="35">
        <f t="shared" si="144"/>
        <v>6</v>
      </c>
      <c r="K431" s="33">
        <f t="shared" si="145"/>
        <v>0.20000000000000018</v>
      </c>
      <c r="L431" s="33">
        <f t="shared" si="146"/>
        <v>2.4000000000000021</v>
      </c>
      <c r="M431" s="33" t="s">
        <v>414</v>
      </c>
      <c r="N431" s="33">
        <v>12</v>
      </c>
      <c r="O431" s="33">
        <f t="shared" si="147"/>
        <v>5.8</v>
      </c>
      <c r="P431" s="33">
        <f t="shared" si="148"/>
        <v>6</v>
      </c>
      <c r="Q431" s="33">
        <f t="shared" si="149"/>
        <v>0.20000000000000018</v>
      </c>
      <c r="R431" s="33">
        <f t="shared" si="150"/>
        <v>2.4000000000000021</v>
      </c>
      <c r="S431" s="1" t="str">
        <f t="shared" si="152"/>
        <v>1/2 pints</v>
      </c>
      <c r="T431" s="6">
        <f t="shared" si="151"/>
        <v>6</v>
      </c>
      <c r="U431" s="13"/>
      <c r="BM431" s="6"/>
      <c r="BN431" s="6"/>
      <c r="BO431" s="6"/>
      <c r="BP431" s="8">
        <f t="shared" si="140"/>
        <v>0</v>
      </c>
      <c r="BQ431" s="12"/>
    </row>
    <row r="432" spans="1:69" s="1" customFormat="1" ht="12" customHeight="1" x14ac:dyDescent="0.15">
      <c r="A432" s="17" t="s">
        <v>575</v>
      </c>
      <c r="B432" s="3" t="s">
        <v>417</v>
      </c>
      <c r="C432" s="1">
        <v>1</v>
      </c>
      <c r="D432" s="13" t="s">
        <v>242</v>
      </c>
      <c r="E432" s="2">
        <v>3.5</v>
      </c>
      <c r="F432" s="34">
        <f t="shared" si="141"/>
        <v>5.25</v>
      </c>
      <c r="G432" s="34">
        <f t="shared" si="142"/>
        <v>6.09</v>
      </c>
      <c r="H432" s="33">
        <f t="shared" si="143"/>
        <v>6.09</v>
      </c>
      <c r="I432" s="33"/>
      <c r="J432" s="35">
        <f t="shared" si="144"/>
        <v>6</v>
      </c>
      <c r="K432" s="33">
        <f t="shared" si="145"/>
        <v>-8.9999999999999858E-2</v>
      </c>
      <c r="L432" s="33">
        <f t="shared" si="146"/>
        <v>-8.9999999999999858E-2</v>
      </c>
      <c r="M432" s="33" t="s">
        <v>242</v>
      </c>
      <c r="N432" s="33">
        <v>1</v>
      </c>
      <c r="O432" s="33">
        <f t="shared" si="147"/>
        <v>6.09</v>
      </c>
      <c r="P432" s="33">
        <f t="shared" si="148"/>
        <v>6</v>
      </c>
      <c r="Q432" s="33">
        <f t="shared" si="149"/>
        <v>-8.9999999999999858E-2</v>
      </c>
      <c r="R432" s="33">
        <f t="shared" si="150"/>
        <v>-8.9999999999999858E-2</v>
      </c>
      <c r="S432" s="33" t="str">
        <f t="shared" si="152"/>
        <v>half pint</v>
      </c>
      <c r="T432" s="6">
        <f t="shared" si="151"/>
        <v>6</v>
      </c>
      <c r="U432" s="13"/>
      <c r="V432" s="13"/>
      <c r="AD432" s="35"/>
      <c r="AV432" s="13"/>
      <c r="BN432" s="35"/>
      <c r="BO432" s="35"/>
      <c r="BP432" s="8">
        <f t="shared" si="140"/>
        <v>0</v>
      </c>
      <c r="BQ432" s="12"/>
    </row>
    <row r="433" spans="1:69" s="1" customFormat="1" ht="12" customHeight="1" x14ac:dyDescent="0.15">
      <c r="A433" s="17" t="s">
        <v>246</v>
      </c>
      <c r="B433" s="17" t="s">
        <v>308</v>
      </c>
      <c r="C433" s="1">
        <v>15</v>
      </c>
      <c r="D433" s="13" t="s">
        <v>107</v>
      </c>
      <c r="E433" s="2">
        <v>46</v>
      </c>
      <c r="F433" s="34">
        <f t="shared" si="141"/>
        <v>69</v>
      </c>
      <c r="G433" s="34">
        <f t="shared" si="142"/>
        <v>80.039999999999992</v>
      </c>
      <c r="H433" s="33">
        <f t="shared" si="143"/>
        <v>5.3359999999999994</v>
      </c>
      <c r="I433" s="33">
        <f>H433*1.1</f>
        <v>5.8696000000000002</v>
      </c>
      <c r="J433" s="35">
        <f t="shared" si="144"/>
        <v>5</v>
      </c>
      <c r="K433" s="33">
        <f t="shared" si="145"/>
        <v>-0.33599999999999941</v>
      </c>
      <c r="L433" s="33">
        <f t="shared" si="146"/>
        <v>-5.0399999999999912</v>
      </c>
      <c r="M433" s="33" t="s">
        <v>112</v>
      </c>
      <c r="N433" s="33">
        <v>30</v>
      </c>
      <c r="O433" s="33">
        <f t="shared" si="147"/>
        <v>2.6679999999999997</v>
      </c>
      <c r="P433" s="33">
        <f t="shared" si="148"/>
        <v>3</v>
      </c>
      <c r="Q433" s="33">
        <f t="shared" si="149"/>
        <v>0.33200000000000029</v>
      </c>
      <c r="R433" s="33">
        <f t="shared" si="150"/>
        <v>9.960000000000008</v>
      </c>
      <c r="S433" s="1" t="str">
        <f t="shared" si="152"/>
        <v>1/2 lbs</v>
      </c>
      <c r="T433" s="6">
        <f t="shared" si="151"/>
        <v>3</v>
      </c>
      <c r="U433" s="13"/>
      <c r="V433" s="61"/>
      <c r="W433" s="61"/>
      <c r="X433" s="61"/>
      <c r="Y433" s="61"/>
      <c r="Z433" s="61"/>
      <c r="AA433" s="61"/>
      <c r="AB433" s="61"/>
      <c r="AC433" s="61"/>
      <c r="AD433" s="61"/>
      <c r="AE433" s="61"/>
      <c r="AF433" s="61"/>
      <c r="AG433" s="61"/>
      <c r="AH433" s="61"/>
      <c r="AI433" s="61">
        <v>13</v>
      </c>
      <c r="AJ433" s="61">
        <v>9</v>
      </c>
      <c r="AK433" s="61">
        <v>8</v>
      </c>
      <c r="AL433" s="61"/>
      <c r="AM433" s="61"/>
      <c r="AN433" s="61"/>
      <c r="AO433" s="61"/>
      <c r="AP433" s="61"/>
      <c r="AQ433" s="61"/>
      <c r="AR433" s="61"/>
      <c r="AS433" s="61"/>
      <c r="AT433" s="61"/>
      <c r="AU433" s="61"/>
      <c r="AV433" s="61"/>
      <c r="AW433" s="61"/>
      <c r="AX433" s="61"/>
      <c r="AY433" s="61"/>
      <c r="AZ433" s="61"/>
      <c r="BA433" s="61"/>
      <c r="BB433" s="61"/>
      <c r="BC433" s="61"/>
      <c r="BD433" s="61"/>
      <c r="BE433" s="61"/>
      <c r="BF433" s="61"/>
      <c r="BG433" s="61"/>
      <c r="BH433" s="61"/>
      <c r="BI433" s="61"/>
      <c r="BJ433" s="61"/>
      <c r="BK433" s="61"/>
      <c r="BN433" s="6"/>
      <c r="BO433" s="6"/>
      <c r="BP433" s="8">
        <f t="shared" si="140"/>
        <v>0</v>
      </c>
      <c r="BQ433" s="12"/>
    </row>
    <row r="434" spans="1:69" s="1" customFormat="1" ht="12" customHeight="1" x14ac:dyDescent="0.15">
      <c r="A434" s="17" t="s">
        <v>246</v>
      </c>
      <c r="B434" s="3" t="s">
        <v>308</v>
      </c>
      <c r="C434" s="1">
        <v>10</v>
      </c>
      <c r="D434" s="13" t="s">
        <v>107</v>
      </c>
      <c r="E434" s="2">
        <v>32</v>
      </c>
      <c r="F434" s="34">
        <f t="shared" si="141"/>
        <v>48</v>
      </c>
      <c r="G434" s="34">
        <f t="shared" si="142"/>
        <v>55.679999999999993</v>
      </c>
      <c r="H434" s="33">
        <f t="shared" si="143"/>
        <v>5.5679999999999996</v>
      </c>
      <c r="I434" s="33"/>
      <c r="J434" s="35">
        <f t="shared" si="144"/>
        <v>6</v>
      </c>
      <c r="K434" s="33">
        <f t="shared" si="145"/>
        <v>0.43200000000000038</v>
      </c>
      <c r="L434" s="33">
        <f t="shared" si="146"/>
        <v>4.3200000000000038</v>
      </c>
      <c r="M434" s="33" t="s">
        <v>357</v>
      </c>
      <c r="N434" s="33">
        <v>26.6</v>
      </c>
      <c r="O434" s="33">
        <f t="shared" si="147"/>
        <v>2.0932330827067664</v>
      </c>
      <c r="P434" s="33">
        <f t="shared" si="148"/>
        <v>2</v>
      </c>
      <c r="Q434" s="33">
        <f t="shared" si="149"/>
        <v>-9.3233082706766446E-2</v>
      </c>
      <c r="R434" s="33">
        <f t="shared" si="150"/>
        <v>-2.4799999999999875</v>
      </c>
      <c r="S434" s="1" t="str">
        <f t="shared" si="152"/>
        <v>6 oz</v>
      </c>
      <c r="T434" s="6">
        <f t="shared" si="151"/>
        <v>2</v>
      </c>
      <c r="U434" s="13"/>
      <c r="AE434" s="61"/>
      <c r="AK434" s="13"/>
      <c r="BM434" s="6"/>
      <c r="BN434" s="6"/>
      <c r="BO434" s="6"/>
      <c r="BP434" s="8">
        <f t="shared" si="140"/>
        <v>0</v>
      </c>
      <c r="BQ434" s="12"/>
    </row>
    <row r="435" spans="1:69" s="1" customFormat="1" ht="12" customHeight="1" x14ac:dyDescent="0.15">
      <c r="A435" s="17" t="s">
        <v>247</v>
      </c>
      <c r="B435" s="3" t="s">
        <v>308</v>
      </c>
      <c r="C435" s="1">
        <v>25</v>
      </c>
      <c r="D435" s="13" t="s">
        <v>107</v>
      </c>
      <c r="E435" s="2">
        <v>32</v>
      </c>
      <c r="F435" s="34">
        <f t="shared" si="141"/>
        <v>48</v>
      </c>
      <c r="G435" s="34">
        <f t="shared" si="142"/>
        <v>55.679999999999993</v>
      </c>
      <c r="H435" s="33">
        <f t="shared" si="143"/>
        <v>2.2271999999999998</v>
      </c>
      <c r="I435" s="33">
        <f>H435*1.1</f>
        <v>2.4499200000000001</v>
      </c>
      <c r="J435" s="35">
        <f t="shared" si="144"/>
        <v>2</v>
      </c>
      <c r="K435" s="33">
        <f t="shared" si="145"/>
        <v>-0.22719999999999985</v>
      </c>
      <c r="L435" s="33">
        <f t="shared" si="146"/>
        <v>-5.6799999999999962</v>
      </c>
      <c r="M435" s="33" t="s">
        <v>112</v>
      </c>
      <c r="N435" s="33">
        <v>50</v>
      </c>
      <c r="O435" s="33">
        <f t="shared" si="147"/>
        <v>1.1135999999999999</v>
      </c>
      <c r="P435" s="33">
        <f t="shared" si="148"/>
        <v>1</v>
      </c>
      <c r="Q435" s="33">
        <f t="shared" si="149"/>
        <v>-0.11359999999999992</v>
      </c>
      <c r="R435" s="33">
        <f t="shared" si="150"/>
        <v>-5.6799999999999962</v>
      </c>
      <c r="S435" s="1" t="str">
        <f t="shared" si="152"/>
        <v>1/2 lbs</v>
      </c>
      <c r="T435" s="6">
        <f t="shared" si="151"/>
        <v>1</v>
      </c>
      <c r="U435" s="13"/>
      <c r="V435" s="61">
        <v>20</v>
      </c>
      <c r="W435" s="61">
        <v>9</v>
      </c>
      <c r="X435" s="61">
        <v>6</v>
      </c>
      <c r="Y435" s="61">
        <v>2</v>
      </c>
      <c r="Z435" s="61">
        <v>18</v>
      </c>
      <c r="AA435" s="61">
        <v>11</v>
      </c>
      <c r="AB435" s="61"/>
      <c r="AC435" s="61">
        <v>5</v>
      </c>
      <c r="AD435" s="61"/>
      <c r="AE435" s="61"/>
      <c r="AF435" s="61"/>
      <c r="AG435" s="61"/>
      <c r="AH435" s="61"/>
      <c r="AZ435" s="61"/>
      <c r="BA435" s="61"/>
      <c r="BB435" s="61"/>
      <c r="BC435" s="61">
        <v>12</v>
      </c>
      <c r="BD435" s="61">
        <v>4</v>
      </c>
      <c r="BE435" s="72">
        <v>14</v>
      </c>
      <c r="BF435" s="61">
        <v>5</v>
      </c>
      <c r="BG435" s="61">
        <v>6</v>
      </c>
      <c r="BH435" s="61">
        <v>4</v>
      </c>
      <c r="BI435" s="61">
        <v>6</v>
      </c>
      <c r="BJ435" s="61">
        <v>4</v>
      </c>
      <c r="BK435" s="61">
        <v>8</v>
      </c>
      <c r="BM435" s="6"/>
      <c r="BN435" s="6"/>
      <c r="BO435" s="6"/>
      <c r="BP435" s="8">
        <f t="shared" si="140"/>
        <v>0</v>
      </c>
      <c r="BQ435" s="12"/>
    </row>
    <row r="436" spans="1:69" s="1" customFormat="1" ht="12" customHeight="1" x14ac:dyDescent="0.15">
      <c r="A436" s="17" t="s">
        <v>249</v>
      </c>
      <c r="B436" s="17" t="s">
        <v>343</v>
      </c>
      <c r="C436" s="1">
        <v>1</v>
      </c>
      <c r="D436" s="13" t="s">
        <v>107</v>
      </c>
      <c r="E436" s="2">
        <v>12</v>
      </c>
      <c r="F436" s="34">
        <f t="shared" si="141"/>
        <v>18</v>
      </c>
      <c r="G436" s="34">
        <f t="shared" si="142"/>
        <v>20.88</v>
      </c>
      <c r="H436" s="33">
        <f t="shared" si="143"/>
        <v>20.88</v>
      </c>
      <c r="I436" s="33">
        <f>H436*1.1</f>
        <v>22.968</v>
      </c>
      <c r="J436" s="35">
        <f t="shared" si="144"/>
        <v>21</v>
      </c>
      <c r="K436" s="33">
        <f t="shared" si="145"/>
        <v>0.12000000000000099</v>
      </c>
      <c r="L436" s="33">
        <f t="shared" si="146"/>
        <v>0.12000000000000099</v>
      </c>
      <c r="M436" s="33" t="s">
        <v>110</v>
      </c>
      <c r="N436" s="33">
        <v>4</v>
      </c>
      <c r="O436" s="33">
        <f t="shared" si="147"/>
        <v>5.22</v>
      </c>
      <c r="P436" s="33">
        <f t="shared" si="148"/>
        <v>5</v>
      </c>
      <c r="Q436" s="33">
        <f t="shared" si="149"/>
        <v>-0.21999999999999975</v>
      </c>
      <c r="R436" s="33">
        <f t="shared" si="150"/>
        <v>-0.87999999999999901</v>
      </c>
      <c r="S436" s="1" t="str">
        <f t="shared" si="152"/>
        <v>1/4 lbs</v>
      </c>
      <c r="T436" s="6">
        <f t="shared" si="151"/>
        <v>5</v>
      </c>
      <c r="U436" s="13"/>
      <c r="V436" s="61"/>
      <c r="W436" s="61"/>
      <c r="X436" s="61"/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>
        <v>11</v>
      </c>
      <c r="AL436" s="61"/>
      <c r="AM436" s="61"/>
      <c r="AN436" s="61"/>
      <c r="AO436" s="61"/>
      <c r="AP436" s="61"/>
      <c r="AQ436" s="61"/>
      <c r="AR436" s="61"/>
      <c r="AS436" s="61"/>
      <c r="AT436" s="61"/>
      <c r="AU436" s="61"/>
      <c r="AV436" s="61"/>
      <c r="AW436" s="61"/>
      <c r="AX436" s="61"/>
      <c r="AY436" s="61"/>
      <c r="AZ436" s="61"/>
      <c r="BA436" s="61"/>
      <c r="BB436" s="61"/>
      <c r="BC436" s="61">
        <v>2</v>
      </c>
      <c r="BD436" s="63">
        <v>0.5</v>
      </c>
      <c r="BE436" s="61"/>
      <c r="BF436" s="61"/>
      <c r="BG436" s="61"/>
      <c r="BH436" s="61"/>
      <c r="BI436" s="61"/>
      <c r="BJ436" s="61"/>
      <c r="BK436" s="61"/>
      <c r="BN436" s="6"/>
      <c r="BO436" s="6"/>
      <c r="BP436" s="8">
        <f t="shared" si="140"/>
        <v>0</v>
      </c>
      <c r="BQ436" s="12"/>
    </row>
    <row r="437" spans="1:69" s="1" customFormat="1" ht="12" customHeight="1" x14ac:dyDescent="0.15">
      <c r="A437" s="17" t="s">
        <v>577</v>
      </c>
      <c r="B437" s="3" t="s">
        <v>308</v>
      </c>
      <c r="C437" s="1">
        <v>10</v>
      </c>
      <c r="D437" s="13" t="s">
        <v>107</v>
      </c>
      <c r="E437" s="2">
        <v>32</v>
      </c>
      <c r="F437" s="34">
        <f t="shared" si="141"/>
        <v>48</v>
      </c>
      <c r="G437" s="34">
        <f t="shared" si="142"/>
        <v>55.679999999999993</v>
      </c>
      <c r="H437" s="33">
        <f t="shared" si="143"/>
        <v>5.5679999999999996</v>
      </c>
      <c r="I437" s="33"/>
      <c r="J437" s="35">
        <f t="shared" si="144"/>
        <v>6</v>
      </c>
      <c r="K437" s="33">
        <f t="shared" si="145"/>
        <v>0.43200000000000038</v>
      </c>
      <c r="L437" s="33">
        <f t="shared" si="146"/>
        <v>4.3200000000000038</v>
      </c>
      <c r="M437" s="33" t="s">
        <v>110</v>
      </c>
      <c r="N437" s="33">
        <v>40</v>
      </c>
      <c r="O437" s="33">
        <f t="shared" si="147"/>
        <v>1.3919999999999999</v>
      </c>
      <c r="P437" s="33">
        <f t="shared" si="148"/>
        <v>1</v>
      </c>
      <c r="Q437" s="33">
        <f t="shared" si="149"/>
        <v>-0.3919999999999999</v>
      </c>
      <c r="R437" s="33">
        <f t="shared" si="150"/>
        <v>-15.679999999999996</v>
      </c>
      <c r="S437" s="33" t="str">
        <f t="shared" si="152"/>
        <v>1/4 lbs</v>
      </c>
      <c r="T437" s="6">
        <f t="shared" si="151"/>
        <v>1</v>
      </c>
      <c r="V437" s="13"/>
      <c r="AV437" s="13"/>
      <c r="BM437" s="35"/>
      <c r="BN437" s="35"/>
      <c r="BO437" s="35"/>
      <c r="BP437" s="8">
        <f t="shared" si="140"/>
        <v>0</v>
      </c>
      <c r="BQ437" s="12"/>
    </row>
    <row r="438" spans="1:69" s="1" customFormat="1" ht="12" customHeight="1" x14ac:dyDescent="0.15">
      <c r="A438" s="17" t="s">
        <v>256</v>
      </c>
      <c r="B438" s="17" t="s">
        <v>308</v>
      </c>
      <c r="C438" s="1">
        <v>24</v>
      </c>
      <c r="D438" s="13" t="s">
        <v>304</v>
      </c>
      <c r="E438" s="2">
        <v>40</v>
      </c>
      <c r="F438" s="34">
        <f t="shared" si="141"/>
        <v>60</v>
      </c>
      <c r="G438" s="34">
        <f t="shared" si="142"/>
        <v>69.599999999999994</v>
      </c>
      <c r="H438" s="33">
        <f t="shared" si="143"/>
        <v>2.9</v>
      </c>
      <c r="I438" s="33">
        <f>H438*1.1</f>
        <v>3.19</v>
      </c>
      <c r="J438" s="35">
        <f t="shared" si="144"/>
        <v>3</v>
      </c>
      <c r="K438" s="33">
        <f t="shared" si="145"/>
        <v>0.10000000000000009</v>
      </c>
      <c r="L438" s="33">
        <f t="shared" si="146"/>
        <v>2.4000000000000021</v>
      </c>
      <c r="M438" s="33" t="s">
        <v>106</v>
      </c>
      <c r="N438" s="33">
        <v>24</v>
      </c>
      <c r="O438" s="33">
        <f t="shared" si="147"/>
        <v>2.9</v>
      </c>
      <c r="P438" s="33">
        <f t="shared" si="148"/>
        <v>3</v>
      </c>
      <c r="Q438" s="33">
        <f t="shared" si="149"/>
        <v>0.10000000000000009</v>
      </c>
      <c r="R438" s="33">
        <f t="shared" si="150"/>
        <v>2.4000000000000021</v>
      </c>
      <c r="S438" s="1" t="str">
        <f t="shared" si="152"/>
        <v>bunch</v>
      </c>
      <c r="T438" s="6">
        <f t="shared" si="151"/>
        <v>3</v>
      </c>
      <c r="U438" s="13"/>
      <c r="V438" s="61"/>
      <c r="W438" s="61"/>
      <c r="X438" s="61"/>
      <c r="Y438" s="61"/>
      <c r="Z438" s="61"/>
      <c r="AA438" s="61"/>
      <c r="AB438" s="61"/>
      <c r="AC438" s="61"/>
      <c r="AD438" s="61"/>
      <c r="AE438" s="61"/>
      <c r="AF438" s="61"/>
      <c r="AG438" s="61"/>
      <c r="AH438" s="61"/>
      <c r="AI438" s="61"/>
      <c r="AJ438" s="61"/>
      <c r="AK438" s="66" t="s">
        <v>578</v>
      </c>
      <c r="AL438" s="66" t="s">
        <v>367</v>
      </c>
      <c r="AM438" s="65">
        <v>18</v>
      </c>
      <c r="AN438" s="65">
        <v>22</v>
      </c>
      <c r="AO438" s="61"/>
      <c r="AP438" s="61"/>
      <c r="AQ438" s="61"/>
      <c r="AR438" s="61"/>
      <c r="AS438" s="61"/>
      <c r="AT438" s="61"/>
      <c r="AU438" s="61"/>
      <c r="AV438" s="61"/>
      <c r="AW438" s="61"/>
      <c r="AX438" s="61"/>
      <c r="AY438" s="61"/>
      <c r="AZ438" s="61"/>
      <c r="BA438" s="61"/>
      <c r="BB438" s="61"/>
      <c r="BC438" s="61"/>
      <c r="BD438" s="61"/>
      <c r="BE438" s="61"/>
      <c r="BF438" s="61"/>
      <c r="BG438" s="61"/>
      <c r="BH438" s="61"/>
      <c r="BI438" s="61"/>
      <c r="BJ438" s="61"/>
      <c r="BK438" s="61"/>
      <c r="BN438" s="6"/>
      <c r="BO438" s="6"/>
      <c r="BP438" s="8">
        <f t="shared" si="140"/>
        <v>0</v>
      </c>
      <c r="BQ438" s="12"/>
    </row>
    <row r="439" spans="1:69" s="1" customFormat="1" ht="12" customHeight="1" x14ac:dyDescent="0.15">
      <c r="A439" s="3" t="s">
        <v>262</v>
      </c>
      <c r="B439" s="3" t="s">
        <v>343</v>
      </c>
      <c r="C439" s="1">
        <v>1</v>
      </c>
      <c r="D439" s="1" t="s">
        <v>107</v>
      </c>
      <c r="E439" s="2">
        <v>1.25</v>
      </c>
      <c r="F439" s="34">
        <f t="shared" si="141"/>
        <v>1.875</v>
      </c>
      <c r="G439" s="34">
        <f t="shared" si="142"/>
        <v>2.1749999999999998</v>
      </c>
      <c r="H439" s="33">
        <f t="shared" si="143"/>
        <v>2.1749999999999998</v>
      </c>
      <c r="I439" s="33"/>
      <c r="J439" s="35">
        <f t="shared" si="144"/>
        <v>2</v>
      </c>
      <c r="K439" s="33">
        <f t="shared" si="145"/>
        <v>-0.17499999999999982</v>
      </c>
      <c r="L439" s="33">
        <f t="shared" si="146"/>
        <v>-0.17499999999999982</v>
      </c>
      <c r="M439" s="33" t="s">
        <v>112</v>
      </c>
      <c r="N439" s="33">
        <v>2</v>
      </c>
      <c r="O439" s="33">
        <f t="shared" si="147"/>
        <v>1.0874999999999999</v>
      </c>
      <c r="P439" s="33">
        <f t="shared" si="148"/>
        <v>1</v>
      </c>
      <c r="Q439" s="33">
        <f t="shared" si="149"/>
        <v>-8.7499999999999911E-2</v>
      </c>
      <c r="R439" s="33">
        <f t="shared" si="150"/>
        <v>-0.17499999999999982</v>
      </c>
      <c r="S439" s="1" t="str">
        <f t="shared" si="152"/>
        <v>1/2 lbs</v>
      </c>
      <c r="T439" s="6">
        <f t="shared" si="151"/>
        <v>1</v>
      </c>
      <c r="U439" s="13"/>
      <c r="AV439" s="13"/>
      <c r="BM439" s="6"/>
      <c r="BN439" s="6"/>
      <c r="BO439" s="6"/>
      <c r="BP439" s="8">
        <f t="shared" si="140"/>
        <v>0</v>
      </c>
      <c r="BQ439" s="12"/>
    </row>
    <row r="440" spans="1:69" s="1" customFormat="1" ht="12" customHeight="1" x14ac:dyDescent="0.15">
      <c r="A440" s="3" t="s">
        <v>266</v>
      </c>
      <c r="B440" s="3" t="s">
        <v>308</v>
      </c>
      <c r="C440" s="1">
        <v>1</v>
      </c>
      <c r="D440" s="1" t="s">
        <v>315</v>
      </c>
      <c r="E440" s="2">
        <v>36</v>
      </c>
      <c r="F440" s="34">
        <f t="shared" si="141"/>
        <v>54</v>
      </c>
      <c r="G440" s="34">
        <f t="shared" si="142"/>
        <v>62.639999999999993</v>
      </c>
      <c r="H440" s="33">
        <f t="shared" si="143"/>
        <v>62.639999999999993</v>
      </c>
      <c r="I440" s="33"/>
      <c r="J440" s="35">
        <f t="shared" si="144"/>
        <v>63</v>
      </c>
      <c r="K440" s="33">
        <f t="shared" si="145"/>
        <v>0.36000000000000654</v>
      </c>
      <c r="L440" s="33">
        <f t="shared" si="146"/>
        <v>0.36000000000000654</v>
      </c>
      <c r="M440" s="33" t="s">
        <v>579</v>
      </c>
      <c r="N440" s="33">
        <v>1</v>
      </c>
      <c r="O440" s="33">
        <f t="shared" si="147"/>
        <v>62.639999999999993</v>
      </c>
      <c r="P440" s="33">
        <f t="shared" si="148"/>
        <v>63</v>
      </c>
      <c r="Q440" s="33">
        <f t="shared" si="149"/>
        <v>0.36000000000000654</v>
      </c>
      <c r="R440" s="33">
        <f t="shared" si="150"/>
        <v>0.36000000000000654</v>
      </c>
      <c r="S440" s="1" t="str">
        <f t="shared" si="152"/>
        <v>need 54</v>
      </c>
      <c r="T440" s="6">
        <f t="shared" si="151"/>
        <v>63</v>
      </c>
      <c r="U440" s="13"/>
      <c r="AV440" s="13"/>
      <c r="BM440" s="6"/>
      <c r="BN440" s="6"/>
      <c r="BO440" s="6"/>
      <c r="BP440" s="8">
        <f t="shared" si="140"/>
        <v>0</v>
      </c>
      <c r="BQ440" s="12"/>
    </row>
    <row r="441" spans="1:69" s="1" customFormat="1" ht="12" customHeight="1" x14ac:dyDescent="0.15">
      <c r="A441" s="3" t="s">
        <v>580</v>
      </c>
      <c r="B441" s="3" t="s">
        <v>308</v>
      </c>
      <c r="C441" s="1">
        <v>1</v>
      </c>
      <c r="D441" s="1" t="s">
        <v>315</v>
      </c>
      <c r="E441" s="2">
        <v>36</v>
      </c>
      <c r="F441" s="34">
        <f t="shared" si="141"/>
        <v>54</v>
      </c>
      <c r="G441" s="34">
        <f t="shared" si="142"/>
        <v>62.639999999999993</v>
      </c>
      <c r="H441" s="33">
        <f t="shared" si="143"/>
        <v>62.639999999999993</v>
      </c>
      <c r="I441" s="33"/>
      <c r="J441" s="35">
        <f t="shared" si="144"/>
        <v>63</v>
      </c>
      <c r="K441" s="33">
        <f t="shared" si="145"/>
        <v>0.36000000000000654</v>
      </c>
      <c r="L441" s="33">
        <f t="shared" si="146"/>
        <v>0.36000000000000654</v>
      </c>
      <c r="M441" s="33" t="s">
        <v>579</v>
      </c>
      <c r="N441" s="33">
        <v>1</v>
      </c>
      <c r="O441" s="33">
        <f t="shared" si="147"/>
        <v>62.639999999999993</v>
      </c>
      <c r="P441" s="33">
        <f t="shared" si="148"/>
        <v>63</v>
      </c>
      <c r="Q441" s="33">
        <f t="shared" si="149"/>
        <v>0.36000000000000654</v>
      </c>
      <c r="R441" s="33">
        <f t="shared" si="150"/>
        <v>0.36000000000000654</v>
      </c>
      <c r="S441" s="1" t="str">
        <f t="shared" si="152"/>
        <v>need 54</v>
      </c>
      <c r="T441" s="6">
        <f t="shared" si="151"/>
        <v>63</v>
      </c>
      <c r="U441" s="13"/>
      <c r="AV441" s="13"/>
      <c r="BM441" s="6"/>
      <c r="BN441" s="6"/>
      <c r="BO441" s="6"/>
      <c r="BP441" s="8">
        <f t="shared" si="140"/>
        <v>0</v>
      </c>
      <c r="BQ441" s="12"/>
    </row>
    <row r="442" spans="1:69" s="1" customFormat="1" ht="12" customHeight="1" x14ac:dyDescent="0.15">
      <c r="A442" s="3" t="s">
        <v>267</v>
      </c>
      <c r="B442" s="3" t="s">
        <v>308</v>
      </c>
      <c r="C442" s="1">
        <v>1</v>
      </c>
      <c r="D442" s="1" t="s">
        <v>315</v>
      </c>
      <c r="E442" s="2">
        <v>36</v>
      </c>
      <c r="F442" s="34">
        <f t="shared" si="141"/>
        <v>54</v>
      </c>
      <c r="G442" s="34">
        <f t="shared" si="142"/>
        <v>62.639999999999993</v>
      </c>
      <c r="H442" s="33">
        <f t="shared" si="143"/>
        <v>62.639999999999993</v>
      </c>
      <c r="I442" s="33">
        <f>H442*1.1</f>
        <v>68.903999999999996</v>
      </c>
      <c r="J442" s="35">
        <f t="shared" si="144"/>
        <v>63</v>
      </c>
      <c r="K442" s="33">
        <f t="shared" si="145"/>
        <v>0.36000000000000654</v>
      </c>
      <c r="L442" s="33">
        <f t="shared" si="146"/>
        <v>0.36000000000000654</v>
      </c>
      <c r="M442" s="33" t="s">
        <v>581</v>
      </c>
      <c r="N442" s="33">
        <v>1</v>
      </c>
      <c r="O442" s="33">
        <f t="shared" si="147"/>
        <v>62.639999999999993</v>
      </c>
      <c r="P442" s="33">
        <f t="shared" si="148"/>
        <v>63</v>
      </c>
      <c r="Q442" s="33">
        <f t="shared" si="149"/>
        <v>0.36000000000000654</v>
      </c>
      <c r="R442" s="33">
        <f t="shared" si="150"/>
        <v>0.36000000000000654</v>
      </c>
      <c r="S442" s="1" t="str">
        <f t="shared" si="152"/>
        <v>need 56</v>
      </c>
      <c r="T442" s="6">
        <f t="shared" si="151"/>
        <v>63</v>
      </c>
      <c r="U442" s="13"/>
      <c r="V442" s="61">
        <v>71</v>
      </c>
      <c r="W442" s="61">
        <v>22</v>
      </c>
      <c r="X442" s="61">
        <v>45</v>
      </c>
      <c r="Y442" s="61">
        <v>30</v>
      </c>
      <c r="Z442" s="61"/>
      <c r="AA442" s="61"/>
      <c r="AV442" s="13"/>
      <c r="BE442" s="61"/>
      <c r="BF442" s="61"/>
      <c r="BG442" s="61"/>
      <c r="BH442" s="61" t="s">
        <v>317</v>
      </c>
      <c r="BI442" s="61">
        <v>14</v>
      </c>
      <c r="BJ442" s="61">
        <v>36</v>
      </c>
      <c r="BK442" s="61">
        <v>40</v>
      </c>
      <c r="BM442" s="6"/>
      <c r="BN442" s="6"/>
      <c r="BO442" s="6"/>
      <c r="BP442" s="8">
        <f t="shared" si="140"/>
        <v>0</v>
      </c>
      <c r="BQ442" s="12"/>
    </row>
    <row r="443" spans="1:69" s="1" customFormat="1" ht="12" customHeight="1" x14ac:dyDescent="0.15">
      <c r="A443" s="17" t="s">
        <v>267</v>
      </c>
      <c r="B443" s="3" t="s">
        <v>376</v>
      </c>
      <c r="C443" s="1">
        <v>1</v>
      </c>
      <c r="D443" s="13" t="s">
        <v>107</v>
      </c>
      <c r="E443" s="2">
        <v>1.4</v>
      </c>
      <c r="F443" s="34">
        <f t="shared" si="141"/>
        <v>2.0999999999999996</v>
      </c>
      <c r="G443" s="34">
        <f t="shared" si="142"/>
        <v>2.4359999999999995</v>
      </c>
      <c r="H443" s="33">
        <f t="shared" si="143"/>
        <v>2.4359999999999995</v>
      </c>
      <c r="I443" s="33"/>
      <c r="J443" s="35">
        <f t="shared" si="144"/>
        <v>2</v>
      </c>
      <c r="K443" s="33">
        <f t="shared" si="145"/>
        <v>-0.4359999999999995</v>
      </c>
      <c r="L443" s="33">
        <f t="shared" si="146"/>
        <v>-0.4359999999999995</v>
      </c>
      <c r="M443" s="33" t="s">
        <v>112</v>
      </c>
      <c r="N443" s="33">
        <v>2</v>
      </c>
      <c r="O443" s="33">
        <f t="shared" si="147"/>
        <v>1.2179999999999997</v>
      </c>
      <c r="P443" s="33">
        <f t="shared" si="148"/>
        <v>1</v>
      </c>
      <c r="Q443" s="33">
        <f t="shared" si="149"/>
        <v>-0.21799999999999975</v>
      </c>
      <c r="R443" s="33">
        <f t="shared" si="150"/>
        <v>-0.4359999999999995</v>
      </c>
      <c r="S443" s="33" t="str">
        <f t="shared" si="152"/>
        <v>1/2 lbs</v>
      </c>
      <c r="T443" s="6">
        <f t="shared" si="151"/>
        <v>1</v>
      </c>
      <c r="BM443" s="35"/>
      <c r="BN443" s="35"/>
      <c r="BO443" s="35"/>
      <c r="BP443" s="8">
        <f t="shared" si="140"/>
        <v>0</v>
      </c>
      <c r="BQ443" s="12"/>
    </row>
    <row r="444" spans="1:69" s="1" customFormat="1" ht="12" customHeight="1" x14ac:dyDescent="0.15">
      <c r="A444" s="3" t="s">
        <v>582</v>
      </c>
      <c r="B444" s="3" t="s">
        <v>308</v>
      </c>
      <c r="C444" s="1">
        <v>1</v>
      </c>
      <c r="D444" s="1" t="s">
        <v>315</v>
      </c>
      <c r="E444" s="2">
        <v>36</v>
      </c>
      <c r="F444" s="34">
        <f t="shared" si="141"/>
        <v>54</v>
      </c>
      <c r="G444" s="34">
        <f t="shared" si="142"/>
        <v>62.639999999999993</v>
      </c>
      <c r="H444" s="33">
        <f t="shared" si="143"/>
        <v>62.639999999999993</v>
      </c>
      <c r="I444" s="33"/>
      <c r="J444" s="35">
        <f t="shared" si="144"/>
        <v>63</v>
      </c>
      <c r="K444" s="33">
        <f t="shared" si="145"/>
        <v>0.36000000000000654</v>
      </c>
      <c r="L444" s="33">
        <f t="shared" si="146"/>
        <v>0.36000000000000654</v>
      </c>
      <c r="M444" s="33" t="s">
        <v>579</v>
      </c>
      <c r="N444" s="33">
        <v>1</v>
      </c>
      <c r="O444" s="33">
        <f t="shared" si="147"/>
        <v>62.639999999999993</v>
      </c>
      <c r="P444" s="33">
        <f t="shared" si="148"/>
        <v>63</v>
      </c>
      <c r="Q444" s="33">
        <f t="shared" si="149"/>
        <v>0.36000000000000654</v>
      </c>
      <c r="R444" s="33">
        <f t="shared" si="150"/>
        <v>0.36000000000000654</v>
      </c>
      <c r="S444" s="1" t="str">
        <f t="shared" si="152"/>
        <v>need 54</v>
      </c>
      <c r="T444" s="6">
        <f t="shared" si="151"/>
        <v>63</v>
      </c>
      <c r="U444" s="13"/>
      <c r="AV444" s="13"/>
      <c r="BM444" s="6"/>
      <c r="BN444" s="6"/>
      <c r="BO444" s="6"/>
      <c r="BP444" s="8">
        <f t="shared" si="140"/>
        <v>0</v>
      </c>
      <c r="BQ444" s="12"/>
    </row>
    <row r="445" spans="1:69" s="1" customFormat="1" ht="12" customHeight="1" x14ac:dyDescent="0.15">
      <c r="A445" s="3" t="s">
        <v>583</v>
      </c>
      <c r="B445" s="3" t="s">
        <v>308</v>
      </c>
      <c r="C445" s="1">
        <v>1</v>
      </c>
      <c r="D445" s="1" t="s">
        <v>315</v>
      </c>
      <c r="E445" s="2">
        <v>36</v>
      </c>
      <c r="F445" s="34">
        <f t="shared" si="141"/>
        <v>54</v>
      </c>
      <c r="G445" s="34">
        <f t="shared" si="142"/>
        <v>62.639999999999993</v>
      </c>
      <c r="H445" s="33">
        <f t="shared" si="143"/>
        <v>62.639999999999993</v>
      </c>
      <c r="I445" s="33"/>
      <c r="J445" s="35">
        <f t="shared" si="144"/>
        <v>63</v>
      </c>
      <c r="K445" s="33">
        <f t="shared" si="145"/>
        <v>0.36000000000000654</v>
      </c>
      <c r="L445" s="33">
        <f t="shared" si="146"/>
        <v>0.36000000000000654</v>
      </c>
      <c r="M445" s="33" t="s">
        <v>579</v>
      </c>
      <c r="N445" s="33">
        <v>1</v>
      </c>
      <c r="O445" s="33">
        <f t="shared" si="147"/>
        <v>62.639999999999993</v>
      </c>
      <c r="P445" s="33">
        <f t="shared" si="148"/>
        <v>63</v>
      </c>
      <c r="Q445" s="33">
        <f t="shared" si="149"/>
        <v>0.36000000000000654</v>
      </c>
      <c r="R445" s="33">
        <f t="shared" si="150"/>
        <v>0.36000000000000654</v>
      </c>
      <c r="S445" s="1" t="str">
        <f t="shared" si="152"/>
        <v>need 54</v>
      </c>
      <c r="T445" s="6">
        <f t="shared" si="151"/>
        <v>63</v>
      </c>
      <c r="U445" s="13"/>
      <c r="AV445" s="13"/>
      <c r="BM445" s="6"/>
      <c r="BN445" s="6"/>
      <c r="BO445" s="6"/>
      <c r="BP445" s="8">
        <f t="shared" si="140"/>
        <v>0</v>
      </c>
      <c r="BQ445" s="12"/>
    </row>
    <row r="446" spans="1:69" s="1" customFormat="1" ht="12" customHeight="1" x14ac:dyDescent="0.15">
      <c r="A446" s="17" t="s">
        <v>584</v>
      </c>
      <c r="B446" s="17" t="s">
        <v>308</v>
      </c>
      <c r="C446" s="1">
        <v>1</v>
      </c>
      <c r="D446" s="13" t="s">
        <v>315</v>
      </c>
      <c r="E446" s="2">
        <v>38</v>
      </c>
      <c r="F446" s="34">
        <f t="shared" si="141"/>
        <v>57</v>
      </c>
      <c r="G446" s="34">
        <f t="shared" si="142"/>
        <v>66.11999999999999</v>
      </c>
      <c r="H446" s="33">
        <f t="shared" si="143"/>
        <v>66.11999999999999</v>
      </c>
      <c r="I446" s="33">
        <f>H446*1.1</f>
        <v>72.731999999999999</v>
      </c>
      <c r="J446" s="35">
        <f t="shared" si="144"/>
        <v>66</v>
      </c>
      <c r="K446" s="33">
        <f t="shared" si="145"/>
        <v>-0.11999999999999034</v>
      </c>
      <c r="L446" s="33">
        <f t="shared" si="146"/>
        <v>-0.11999999999999034</v>
      </c>
      <c r="M446" s="33" t="s">
        <v>316</v>
      </c>
      <c r="N446" s="33">
        <v>1</v>
      </c>
      <c r="O446" s="33">
        <f t="shared" si="147"/>
        <v>66.11999999999999</v>
      </c>
      <c r="P446" s="33">
        <f t="shared" si="148"/>
        <v>66</v>
      </c>
      <c r="Q446" s="33">
        <f t="shared" si="149"/>
        <v>-0.11999999999999034</v>
      </c>
      <c r="R446" s="33">
        <f t="shared" si="150"/>
        <v>-0.11999999999999034</v>
      </c>
      <c r="S446" s="1" t="str">
        <f t="shared" ref="S446:S462" si="153">M446</f>
        <v>need 66</v>
      </c>
      <c r="T446" s="6">
        <f t="shared" si="151"/>
        <v>66</v>
      </c>
      <c r="U446" s="13"/>
      <c r="V446" s="61"/>
      <c r="W446" s="61"/>
      <c r="X446" s="61"/>
      <c r="Y446" s="61"/>
      <c r="Z446" s="61"/>
      <c r="AA446" s="61"/>
      <c r="AB446" s="61"/>
      <c r="AC446" s="61"/>
      <c r="AD446" s="61"/>
      <c r="AE446" s="61"/>
      <c r="AF446" s="61"/>
      <c r="AG446" s="61"/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  <c r="AU446" s="61"/>
      <c r="AV446" s="61"/>
      <c r="AW446" s="61"/>
      <c r="AX446" s="61"/>
      <c r="AY446" s="61"/>
      <c r="AZ446" s="61"/>
      <c r="BA446" s="61"/>
      <c r="BB446" s="61"/>
      <c r="BC446" s="61"/>
      <c r="BD446" s="63"/>
      <c r="BE446" s="61"/>
      <c r="BF446" s="61"/>
      <c r="BG446" s="61"/>
      <c r="BH446" s="61"/>
      <c r="BI446" s="61"/>
      <c r="BJ446" s="61"/>
      <c r="BK446" s="61"/>
      <c r="BN446" s="6"/>
      <c r="BO446" s="6"/>
      <c r="BP446" s="8">
        <f t="shared" si="140"/>
        <v>0</v>
      </c>
      <c r="BQ446" s="12"/>
    </row>
    <row r="447" spans="1:69" s="1" customFormat="1" ht="12" customHeight="1" x14ac:dyDescent="0.15">
      <c r="A447" s="3" t="s">
        <v>275</v>
      </c>
      <c r="B447" s="3" t="s">
        <v>308</v>
      </c>
      <c r="C447" s="1">
        <v>1</v>
      </c>
      <c r="D447" s="1" t="s">
        <v>315</v>
      </c>
      <c r="E447" s="2">
        <v>30</v>
      </c>
      <c r="F447" s="34">
        <f t="shared" si="141"/>
        <v>45</v>
      </c>
      <c r="G447" s="34">
        <f t="shared" si="142"/>
        <v>52.199999999999996</v>
      </c>
      <c r="H447" s="33">
        <f t="shared" si="143"/>
        <v>52.199999999999996</v>
      </c>
      <c r="I447" s="33"/>
      <c r="J447" s="35">
        <f t="shared" si="144"/>
        <v>52</v>
      </c>
      <c r="K447" s="33">
        <f t="shared" si="145"/>
        <v>-0.19999999999999574</v>
      </c>
      <c r="L447" s="33">
        <f t="shared" si="146"/>
        <v>-0.19999999999999574</v>
      </c>
      <c r="M447" s="33" t="s">
        <v>585</v>
      </c>
      <c r="N447" s="33">
        <v>1</v>
      </c>
      <c r="O447" s="33">
        <f t="shared" si="147"/>
        <v>52.199999999999996</v>
      </c>
      <c r="P447" s="33">
        <f t="shared" si="148"/>
        <v>52</v>
      </c>
      <c r="Q447" s="33">
        <f t="shared" si="149"/>
        <v>-0.19999999999999574</v>
      </c>
      <c r="R447" s="33">
        <f t="shared" si="150"/>
        <v>-0.19999999999999574</v>
      </c>
      <c r="S447" s="1" t="str">
        <f t="shared" si="153"/>
        <v>need 50</v>
      </c>
      <c r="T447" s="6">
        <f t="shared" si="151"/>
        <v>52</v>
      </c>
      <c r="V447" s="61">
        <v>14</v>
      </c>
      <c r="W447" s="61">
        <v>3</v>
      </c>
      <c r="X447" s="61">
        <v>6</v>
      </c>
      <c r="Y447" s="61"/>
      <c r="Z447" s="61"/>
      <c r="AA447" s="61"/>
      <c r="AV447" s="13"/>
      <c r="BE447" s="61"/>
      <c r="BF447" s="61"/>
      <c r="BG447" s="61"/>
      <c r="BH447" s="61"/>
      <c r="BI447" s="61"/>
      <c r="BJ447" s="61"/>
      <c r="BK447" s="61"/>
      <c r="BM447" s="6"/>
      <c r="BN447" s="6"/>
      <c r="BO447" s="6"/>
      <c r="BP447" s="8">
        <f t="shared" si="140"/>
        <v>0</v>
      </c>
      <c r="BQ447" s="12"/>
    </row>
    <row r="448" spans="1:69" s="1" customFormat="1" ht="12" customHeight="1" x14ac:dyDescent="0.15">
      <c r="A448" s="17" t="s">
        <v>586</v>
      </c>
      <c r="B448" s="17" t="s">
        <v>365</v>
      </c>
      <c r="C448" s="1">
        <v>1</v>
      </c>
      <c r="D448" s="13" t="s">
        <v>176</v>
      </c>
      <c r="E448" s="2">
        <v>3</v>
      </c>
      <c r="F448" s="34">
        <f t="shared" si="141"/>
        <v>4.5</v>
      </c>
      <c r="G448" s="34">
        <f t="shared" si="142"/>
        <v>5.22</v>
      </c>
      <c r="H448" s="33">
        <f t="shared" si="143"/>
        <v>5.22</v>
      </c>
      <c r="I448" s="33"/>
      <c r="J448" s="35">
        <f t="shared" si="144"/>
        <v>5</v>
      </c>
      <c r="K448" s="33">
        <f t="shared" si="145"/>
        <v>-0.21999999999999975</v>
      </c>
      <c r="L448" s="33">
        <f t="shared" si="146"/>
        <v>-0.21999999999999975</v>
      </c>
      <c r="M448" s="33" t="s">
        <v>176</v>
      </c>
      <c r="N448" s="33">
        <v>1</v>
      </c>
      <c r="O448" s="33">
        <f t="shared" si="147"/>
        <v>5.22</v>
      </c>
      <c r="P448" s="33">
        <f t="shared" si="148"/>
        <v>5</v>
      </c>
      <c r="Q448" s="33">
        <f t="shared" si="149"/>
        <v>-0.21999999999999975</v>
      </c>
      <c r="R448" s="33">
        <f t="shared" si="150"/>
        <v>-0.21999999999999975</v>
      </c>
      <c r="S448" s="33" t="str">
        <f t="shared" si="153"/>
        <v>fruit</v>
      </c>
      <c r="T448" s="6">
        <f t="shared" si="151"/>
        <v>5</v>
      </c>
      <c r="U448" s="13"/>
      <c r="AD448" s="35"/>
      <c r="AY448" s="61"/>
      <c r="AZ448" s="61"/>
      <c r="BA448" s="61"/>
      <c r="BB448" s="61"/>
      <c r="BN448" s="35"/>
      <c r="BO448" s="35"/>
      <c r="BP448" s="8">
        <f t="shared" si="140"/>
        <v>0</v>
      </c>
      <c r="BQ448" s="12"/>
    </row>
    <row r="449" spans="1:69" s="1" customFormat="1" ht="12" customHeight="1" x14ac:dyDescent="0.15">
      <c r="A449" s="17" t="s">
        <v>587</v>
      </c>
      <c r="B449" s="17" t="s">
        <v>365</v>
      </c>
      <c r="C449" s="1">
        <v>1</v>
      </c>
      <c r="D449" s="13" t="s">
        <v>176</v>
      </c>
      <c r="E449" s="2">
        <v>2</v>
      </c>
      <c r="F449" s="34">
        <f t="shared" si="141"/>
        <v>3</v>
      </c>
      <c r="G449" s="34">
        <f t="shared" si="142"/>
        <v>3.4799999999999995</v>
      </c>
      <c r="H449" s="33">
        <f t="shared" si="143"/>
        <v>3.4799999999999995</v>
      </c>
      <c r="I449" s="33"/>
      <c r="J449" s="35">
        <f t="shared" si="144"/>
        <v>3</v>
      </c>
      <c r="K449" s="33">
        <f t="shared" si="145"/>
        <v>-0.47999999999999954</v>
      </c>
      <c r="L449" s="33">
        <f t="shared" si="146"/>
        <v>-0.47999999999999954</v>
      </c>
      <c r="M449" s="33" t="s">
        <v>176</v>
      </c>
      <c r="N449" s="33">
        <v>1</v>
      </c>
      <c r="O449" s="33">
        <f t="shared" si="147"/>
        <v>3.4799999999999995</v>
      </c>
      <c r="P449" s="33">
        <f t="shared" si="148"/>
        <v>3</v>
      </c>
      <c r="Q449" s="33">
        <f t="shared" si="149"/>
        <v>-0.47999999999999954</v>
      </c>
      <c r="R449" s="33">
        <f t="shared" si="150"/>
        <v>-0.47999999999999954</v>
      </c>
      <c r="S449" s="33" t="str">
        <f t="shared" si="153"/>
        <v>fruit</v>
      </c>
      <c r="T449" s="6">
        <f t="shared" si="151"/>
        <v>3</v>
      </c>
      <c r="U449" s="13"/>
      <c r="AD449" s="35"/>
      <c r="AY449" s="61"/>
      <c r="AZ449" s="61"/>
      <c r="BA449" s="61"/>
      <c r="BB449" s="61"/>
      <c r="BN449" s="35"/>
      <c r="BO449" s="35"/>
      <c r="BP449" s="8">
        <f t="shared" si="140"/>
        <v>0</v>
      </c>
      <c r="BQ449" s="12"/>
    </row>
    <row r="450" spans="1:69" s="1" customFormat="1" ht="12" customHeight="1" x14ac:dyDescent="0.15">
      <c r="A450" s="3" t="s">
        <v>277</v>
      </c>
      <c r="B450" s="3" t="s">
        <v>308</v>
      </c>
      <c r="C450" s="1">
        <v>1</v>
      </c>
      <c r="D450" s="1" t="s">
        <v>315</v>
      </c>
      <c r="E450" s="2">
        <v>36</v>
      </c>
      <c r="F450" s="34">
        <f t="shared" si="141"/>
        <v>54</v>
      </c>
      <c r="G450" s="34">
        <f t="shared" si="142"/>
        <v>62.639999999999993</v>
      </c>
      <c r="H450" s="33">
        <f t="shared" si="143"/>
        <v>62.639999999999993</v>
      </c>
      <c r="I450" s="33">
        <f>H450*1.1</f>
        <v>68.903999999999996</v>
      </c>
      <c r="J450" s="35">
        <f t="shared" si="144"/>
        <v>63</v>
      </c>
      <c r="K450" s="33">
        <f t="shared" si="145"/>
        <v>0.36000000000000654</v>
      </c>
      <c r="L450" s="33">
        <f t="shared" si="146"/>
        <v>0.36000000000000654</v>
      </c>
      <c r="M450" s="33" t="s">
        <v>588</v>
      </c>
      <c r="N450" s="33">
        <v>1</v>
      </c>
      <c r="O450" s="33">
        <f t="shared" si="147"/>
        <v>62.639999999999993</v>
      </c>
      <c r="P450" s="33">
        <f t="shared" si="148"/>
        <v>63</v>
      </c>
      <c r="Q450" s="33">
        <f t="shared" si="149"/>
        <v>0.36000000000000654</v>
      </c>
      <c r="R450" s="33">
        <f t="shared" si="150"/>
        <v>0.36000000000000654</v>
      </c>
      <c r="S450" s="1" t="str">
        <f t="shared" si="153"/>
        <v>need 63</v>
      </c>
      <c r="T450" s="6">
        <f t="shared" si="151"/>
        <v>63</v>
      </c>
      <c r="U450" s="13"/>
      <c r="V450" s="13"/>
      <c r="AV450" s="13"/>
      <c r="BD450" s="13" t="s">
        <v>361</v>
      </c>
      <c r="BE450" s="61" t="s">
        <v>589</v>
      </c>
      <c r="BF450" s="66" t="s">
        <v>590</v>
      </c>
      <c r="BG450" s="66" t="s">
        <v>388</v>
      </c>
      <c r="BH450" s="61" t="s">
        <v>591</v>
      </c>
      <c r="BI450" s="61" t="s">
        <v>590</v>
      </c>
      <c r="BJ450" s="61"/>
      <c r="BK450" s="61"/>
      <c r="BM450" s="6"/>
      <c r="BN450" s="6"/>
      <c r="BO450" s="6"/>
      <c r="BP450" s="8">
        <f t="shared" si="140"/>
        <v>0</v>
      </c>
      <c r="BQ450" s="12"/>
    </row>
    <row r="451" spans="1:69" s="1" customFormat="1" ht="12" customHeight="1" x14ac:dyDescent="0.15">
      <c r="A451" s="3" t="s">
        <v>277</v>
      </c>
      <c r="B451" s="3" t="s">
        <v>417</v>
      </c>
      <c r="C451" s="1">
        <v>1</v>
      </c>
      <c r="D451" s="1" t="s">
        <v>107</v>
      </c>
      <c r="E451" s="2">
        <v>1</v>
      </c>
      <c r="F451" s="34">
        <f t="shared" si="141"/>
        <v>1.5</v>
      </c>
      <c r="G451" s="34">
        <f t="shared" si="142"/>
        <v>1.7399999999999998</v>
      </c>
      <c r="H451" s="33">
        <f t="shared" si="143"/>
        <v>1.7399999999999998</v>
      </c>
      <c r="I451" s="33"/>
      <c r="J451" s="35">
        <f t="shared" si="144"/>
        <v>2</v>
      </c>
      <c r="K451" s="33">
        <f t="shared" si="145"/>
        <v>0.26000000000000023</v>
      </c>
      <c r="L451" s="33">
        <f t="shared" si="146"/>
        <v>0.26000000000000023</v>
      </c>
      <c r="M451" s="33" t="s">
        <v>112</v>
      </c>
      <c r="N451" s="33">
        <v>2</v>
      </c>
      <c r="O451" s="33">
        <f t="shared" si="147"/>
        <v>0.86999999999999988</v>
      </c>
      <c r="P451" s="33">
        <f t="shared" si="148"/>
        <v>1</v>
      </c>
      <c r="Q451" s="33">
        <f t="shared" si="149"/>
        <v>0.13000000000000012</v>
      </c>
      <c r="R451" s="33">
        <f t="shared" si="150"/>
        <v>0.26000000000000023</v>
      </c>
      <c r="S451" s="1" t="str">
        <f t="shared" si="153"/>
        <v>1/2 lbs</v>
      </c>
      <c r="T451" s="1">
        <f t="shared" si="151"/>
        <v>1</v>
      </c>
      <c r="U451" s="13"/>
      <c r="X451" s="61"/>
      <c r="AD451" s="6"/>
      <c r="BN451" s="6"/>
      <c r="BO451" s="6"/>
      <c r="BP451" s="8">
        <f t="shared" si="140"/>
        <v>0</v>
      </c>
      <c r="BQ451" s="12"/>
    </row>
    <row r="452" spans="1:69" s="1" customFormat="1" ht="12" customHeight="1" x14ac:dyDescent="0.15">
      <c r="A452" s="17" t="s">
        <v>277</v>
      </c>
      <c r="B452" s="3" t="s">
        <v>376</v>
      </c>
      <c r="C452" s="1">
        <v>1</v>
      </c>
      <c r="D452" s="13" t="s">
        <v>107</v>
      </c>
      <c r="E452" s="2">
        <v>1.4</v>
      </c>
      <c r="F452" s="34">
        <f t="shared" si="141"/>
        <v>2.0999999999999996</v>
      </c>
      <c r="G452" s="34">
        <f t="shared" si="142"/>
        <v>2.4359999999999995</v>
      </c>
      <c r="H452" s="33">
        <f t="shared" si="143"/>
        <v>2.4359999999999995</v>
      </c>
      <c r="I452" s="33"/>
      <c r="J452" s="35">
        <f t="shared" si="144"/>
        <v>2</v>
      </c>
      <c r="K452" s="33">
        <f t="shared" si="145"/>
        <v>-0.4359999999999995</v>
      </c>
      <c r="L452" s="33">
        <f t="shared" si="146"/>
        <v>-0.4359999999999995</v>
      </c>
      <c r="M452" s="33" t="s">
        <v>112</v>
      </c>
      <c r="N452" s="33">
        <v>2</v>
      </c>
      <c r="O452" s="33">
        <f t="shared" si="147"/>
        <v>1.2179999999999997</v>
      </c>
      <c r="P452" s="33">
        <f t="shared" si="148"/>
        <v>1</v>
      </c>
      <c r="Q452" s="33">
        <f t="shared" si="149"/>
        <v>-0.21799999999999975</v>
      </c>
      <c r="R452" s="33">
        <f t="shared" si="150"/>
        <v>-0.4359999999999995</v>
      </c>
      <c r="S452" s="33" t="str">
        <f t="shared" si="153"/>
        <v>1/2 lbs</v>
      </c>
      <c r="T452" s="6">
        <f t="shared" si="151"/>
        <v>1</v>
      </c>
      <c r="BM452" s="35"/>
      <c r="BN452" s="35"/>
      <c r="BO452" s="35"/>
      <c r="BP452" s="8">
        <f t="shared" si="140"/>
        <v>0</v>
      </c>
      <c r="BQ452" s="12"/>
    </row>
    <row r="453" spans="1:69" s="1" customFormat="1" ht="12" customHeight="1" x14ac:dyDescent="0.15">
      <c r="A453" s="17" t="s">
        <v>278</v>
      </c>
      <c r="B453" s="17" t="s">
        <v>308</v>
      </c>
      <c r="C453" s="65">
        <v>0.5</v>
      </c>
      <c r="D453" s="13" t="s">
        <v>315</v>
      </c>
      <c r="E453" s="2">
        <v>48</v>
      </c>
      <c r="F453" s="34">
        <f t="shared" si="141"/>
        <v>72</v>
      </c>
      <c r="G453" s="34">
        <f t="shared" si="142"/>
        <v>83.52</v>
      </c>
      <c r="H453" s="33">
        <f t="shared" si="143"/>
        <v>167.04</v>
      </c>
      <c r="I453" s="33">
        <f>H453*1.1</f>
        <v>183.744</v>
      </c>
      <c r="J453" s="35">
        <f t="shared" si="144"/>
        <v>167</v>
      </c>
      <c r="K453" s="33">
        <f t="shared" si="145"/>
        <v>-3.9999999999992042E-2</v>
      </c>
      <c r="L453" s="33">
        <f t="shared" si="146"/>
        <v>-1.9999999999996021E-2</v>
      </c>
      <c r="M453" s="33" t="s">
        <v>110</v>
      </c>
      <c r="N453" s="33">
        <v>80</v>
      </c>
      <c r="O453" s="33">
        <f t="shared" si="147"/>
        <v>1.044</v>
      </c>
      <c r="P453" s="33">
        <f t="shared" si="148"/>
        <v>1</v>
      </c>
      <c r="Q453" s="33">
        <f t="shared" si="149"/>
        <v>-4.4000000000000039E-2</v>
      </c>
      <c r="R453" s="33">
        <f t="shared" si="150"/>
        <v>-3.5200000000000031</v>
      </c>
      <c r="S453" s="1" t="str">
        <f t="shared" si="153"/>
        <v>1/4 lbs</v>
      </c>
      <c r="T453" s="6">
        <f t="shared" si="151"/>
        <v>1</v>
      </c>
      <c r="U453" s="13"/>
      <c r="AL453" s="13" t="s">
        <v>473</v>
      </c>
      <c r="BM453" s="6"/>
      <c r="BN453" s="6"/>
      <c r="BO453" s="6"/>
      <c r="BP453" s="8">
        <f t="shared" si="140"/>
        <v>0</v>
      </c>
      <c r="BQ453" s="12"/>
    </row>
    <row r="454" spans="1:69" s="1" customFormat="1" ht="12" customHeight="1" x14ac:dyDescent="0.15">
      <c r="A454" s="3" t="s">
        <v>279</v>
      </c>
      <c r="B454" s="3" t="s">
        <v>308</v>
      </c>
      <c r="C454" s="1">
        <v>1</v>
      </c>
      <c r="D454" s="1" t="s">
        <v>315</v>
      </c>
      <c r="E454" s="2">
        <v>36</v>
      </c>
      <c r="F454" s="34">
        <f t="shared" si="141"/>
        <v>54</v>
      </c>
      <c r="G454" s="34">
        <f t="shared" si="142"/>
        <v>62.639999999999993</v>
      </c>
      <c r="H454" s="33">
        <f t="shared" si="143"/>
        <v>62.639999999999993</v>
      </c>
      <c r="I454" s="33">
        <f>H454*1.1</f>
        <v>68.903999999999996</v>
      </c>
      <c r="J454" s="35">
        <f t="shared" si="144"/>
        <v>63</v>
      </c>
      <c r="K454" s="33">
        <f t="shared" si="145"/>
        <v>0.36000000000000654</v>
      </c>
      <c r="L454" s="33">
        <f t="shared" si="146"/>
        <v>0.36000000000000654</v>
      </c>
      <c r="M454" s="33" t="s">
        <v>581</v>
      </c>
      <c r="N454" s="33">
        <v>1</v>
      </c>
      <c r="O454" s="33">
        <f t="shared" si="147"/>
        <v>62.639999999999993</v>
      </c>
      <c r="P454" s="33">
        <f t="shared" si="148"/>
        <v>63</v>
      </c>
      <c r="Q454" s="33">
        <f t="shared" si="149"/>
        <v>0.36000000000000654</v>
      </c>
      <c r="R454" s="33">
        <f t="shared" si="150"/>
        <v>0.36000000000000654</v>
      </c>
      <c r="S454" s="1" t="str">
        <f t="shared" si="153"/>
        <v>need 56</v>
      </c>
      <c r="T454" s="6">
        <f t="shared" si="151"/>
        <v>63</v>
      </c>
      <c r="U454" s="13"/>
      <c r="AV454" s="13"/>
      <c r="BE454" s="61">
        <v>10</v>
      </c>
      <c r="BF454" s="61">
        <v>14</v>
      </c>
      <c r="BG454" s="61">
        <v>15</v>
      </c>
      <c r="BH454" s="61">
        <v>5</v>
      </c>
      <c r="BI454" s="61">
        <v>14</v>
      </c>
      <c r="BJ454" s="61">
        <v>5</v>
      </c>
      <c r="BK454" s="61">
        <v>5</v>
      </c>
      <c r="BM454" s="6"/>
      <c r="BN454" s="6"/>
      <c r="BO454" s="6"/>
      <c r="BP454" s="8">
        <f t="shared" ref="BP454:BP462" si="154">BL454*N454*P454</f>
        <v>0</v>
      </c>
      <c r="BQ454" s="12"/>
    </row>
    <row r="455" spans="1:69" s="1" customFormat="1" ht="12" customHeight="1" x14ac:dyDescent="0.15">
      <c r="A455" s="17" t="s">
        <v>592</v>
      </c>
      <c r="B455" s="3" t="s">
        <v>308</v>
      </c>
      <c r="C455" s="1">
        <v>8</v>
      </c>
      <c r="D455" s="13" t="s">
        <v>107</v>
      </c>
      <c r="E455" s="2">
        <v>42</v>
      </c>
      <c r="F455" s="34">
        <f t="shared" si="141"/>
        <v>63</v>
      </c>
      <c r="G455" s="34">
        <f t="shared" si="142"/>
        <v>73.08</v>
      </c>
      <c r="H455" s="33">
        <f t="shared" si="143"/>
        <v>9.1349999999999998</v>
      </c>
      <c r="I455" s="33">
        <f>H455*1.1</f>
        <v>10.048500000000001</v>
      </c>
      <c r="J455" s="35">
        <f t="shared" si="144"/>
        <v>9</v>
      </c>
      <c r="K455" s="33">
        <f t="shared" si="145"/>
        <v>-0.13499999999999979</v>
      </c>
      <c r="L455" s="33">
        <f t="shared" si="146"/>
        <v>-1.0799999999999983</v>
      </c>
      <c r="M455" s="33" t="s">
        <v>112</v>
      </c>
      <c r="N455" s="33">
        <v>16</v>
      </c>
      <c r="O455" s="33">
        <f t="shared" si="147"/>
        <v>4.5674999999999999</v>
      </c>
      <c r="P455" s="33">
        <f t="shared" si="148"/>
        <v>5</v>
      </c>
      <c r="Q455" s="33">
        <f t="shared" si="149"/>
        <v>0.43250000000000011</v>
      </c>
      <c r="R455" s="33">
        <f t="shared" si="150"/>
        <v>6.9200000000000017</v>
      </c>
      <c r="S455" s="1" t="str">
        <f t="shared" si="153"/>
        <v>1/2 lbs</v>
      </c>
      <c r="T455" s="6">
        <f t="shared" si="151"/>
        <v>5</v>
      </c>
      <c r="U455" s="13"/>
      <c r="AL455" s="13" t="s">
        <v>345</v>
      </c>
      <c r="BM455" s="6"/>
      <c r="BN455" s="6"/>
      <c r="BO455" s="6"/>
      <c r="BP455" s="8">
        <f t="shared" si="154"/>
        <v>0</v>
      </c>
      <c r="BQ455" s="12"/>
    </row>
    <row r="456" spans="1:69" s="1" customFormat="1" ht="12" customHeight="1" x14ac:dyDescent="0.15">
      <c r="A456" s="3" t="s">
        <v>592</v>
      </c>
      <c r="B456" s="3" t="s">
        <v>417</v>
      </c>
      <c r="C456" s="1">
        <v>1</v>
      </c>
      <c r="D456" s="1" t="s">
        <v>435</v>
      </c>
      <c r="E456" s="2">
        <v>3.75</v>
      </c>
      <c r="F456" s="34">
        <f t="shared" si="141"/>
        <v>5.625</v>
      </c>
      <c r="G456" s="34">
        <f t="shared" si="142"/>
        <v>6.5249999999999995</v>
      </c>
      <c r="H456" s="33">
        <f t="shared" si="143"/>
        <v>6.5249999999999995</v>
      </c>
      <c r="I456" s="33"/>
      <c r="J456" s="35">
        <f t="shared" si="144"/>
        <v>7</v>
      </c>
      <c r="K456" s="33">
        <f t="shared" si="145"/>
        <v>0.47500000000000053</v>
      </c>
      <c r="L456" s="33">
        <f t="shared" si="146"/>
        <v>0.47500000000000053</v>
      </c>
      <c r="M456" s="33" t="s">
        <v>435</v>
      </c>
      <c r="N456" s="33">
        <v>1</v>
      </c>
      <c r="O456" s="33">
        <f t="shared" si="147"/>
        <v>6.5249999999999995</v>
      </c>
      <c r="P456" s="33">
        <f t="shared" si="148"/>
        <v>7</v>
      </c>
      <c r="Q456" s="33">
        <f t="shared" si="149"/>
        <v>0.47500000000000053</v>
      </c>
      <c r="R456" s="33">
        <f t="shared" si="150"/>
        <v>0.47500000000000053</v>
      </c>
      <c r="S456" s="1" t="str">
        <f t="shared" si="153"/>
        <v>pint</v>
      </c>
      <c r="T456" s="1">
        <f t="shared" si="151"/>
        <v>7</v>
      </c>
      <c r="U456" s="13"/>
      <c r="AD456" s="6"/>
      <c r="BN456" s="6"/>
      <c r="BO456" s="6"/>
      <c r="BP456" s="8">
        <f t="shared" si="154"/>
        <v>0</v>
      </c>
      <c r="BQ456" s="12"/>
    </row>
    <row r="457" spans="1:69" s="1" customFormat="1" ht="12" customHeight="1" x14ac:dyDescent="0.15">
      <c r="A457" s="17" t="s">
        <v>593</v>
      </c>
      <c r="B457" s="3" t="s">
        <v>308</v>
      </c>
      <c r="C457" s="1">
        <v>12</v>
      </c>
      <c r="D457" s="13" t="s">
        <v>304</v>
      </c>
      <c r="E457" s="2">
        <v>32</v>
      </c>
      <c r="F457" s="34">
        <f t="shared" si="141"/>
        <v>48</v>
      </c>
      <c r="G457" s="34">
        <f t="shared" si="142"/>
        <v>55.679999999999993</v>
      </c>
      <c r="H457" s="33">
        <f t="shared" si="143"/>
        <v>4.6399999999999997</v>
      </c>
      <c r="I457" s="33"/>
      <c r="J457" s="35">
        <f t="shared" si="144"/>
        <v>5</v>
      </c>
      <c r="K457" s="33">
        <f t="shared" si="145"/>
        <v>0.36000000000000032</v>
      </c>
      <c r="L457" s="33">
        <f t="shared" si="146"/>
        <v>4.3200000000000038</v>
      </c>
      <c r="M457" s="33" t="s">
        <v>435</v>
      </c>
      <c r="N457" s="33">
        <v>12</v>
      </c>
      <c r="O457" s="33">
        <f t="shared" si="147"/>
        <v>4.6399999999999997</v>
      </c>
      <c r="P457" s="33">
        <f t="shared" si="148"/>
        <v>5</v>
      </c>
      <c r="Q457" s="33">
        <f t="shared" si="149"/>
        <v>0.36000000000000032</v>
      </c>
      <c r="R457" s="33">
        <f t="shared" si="150"/>
        <v>4.3200000000000038</v>
      </c>
      <c r="S457" s="33" t="str">
        <f t="shared" si="153"/>
        <v>pint</v>
      </c>
      <c r="T457" s="6">
        <f t="shared" si="151"/>
        <v>5</v>
      </c>
      <c r="BM457" s="35"/>
      <c r="BN457" s="35"/>
      <c r="BO457" s="35"/>
      <c r="BP457" s="8">
        <f t="shared" si="154"/>
        <v>0</v>
      </c>
      <c r="BQ457" s="12"/>
    </row>
    <row r="458" spans="1:69" s="1" customFormat="1" ht="12" customHeight="1" x14ac:dyDescent="0.15">
      <c r="A458" s="17" t="s">
        <v>594</v>
      </c>
      <c r="B458" s="17" t="s">
        <v>308</v>
      </c>
      <c r="C458" s="1">
        <v>15</v>
      </c>
      <c r="D458" s="13" t="s">
        <v>107</v>
      </c>
      <c r="E458" s="2">
        <v>58</v>
      </c>
      <c r="F458" s="34">
        <f t="shared" si="141"/>
        <v>87</v>
      </c>
      <c r="G458" s="34">
        <f t="shared" si="142"/>
        <v>100.91999999999999</v>
      </c>
      <c r="H458" s="33">
        <f t="shared" si="143"/>
        <v>6.7279999999999989</v>
      </c>
      <c r="I458" s="33">
        <f>H458*1.1</f>
        <v>7.4007999999999994</v>
      </c>
      <c r="J458" s="35">
        <f t="shared" si="144"/>
        <v>7</v>
      </c>
      <c r="K458" s="33">
        <f t="shared" si="145"/>
        <v>0.27200000000000113</v>
      </c>
      <c r="L458" s="33">
        <f t="shared" si="146"/>
        <v>4.0800000000000169</v>
      </c>
      <c r="M458" s="33" t="s">
        <v>112</v>
      </c>
      <c r="N458" s="33">
        <v>30</v>
      </c>
      <c r="O458" s="33">
        <f t="shared" si="147"/>
        <v>3.3639999999999994</v>
      </c>
      <c r="P458" s="33">
        <f t="shared" si="148"/>
        <v>3</v>
      </c>
      <c r="Q458" s="33">
        <f t="shared" si="149"/>
        <v>-0.36399999999999944</v>
      </c>
      <c r="R458" s="33">
        <f t="shared" si="150"/>
        <v>-10.919999999999984</v>
      </c>
      <c r="S458" s="1" t="str">
        <f t="shared" si="153"/>
        <v>1/2 lbs</v>
      </c>
      <c r="T458" s="6">
        <f t="shared" si="151"/>
        <v>3</v>
      </c>
      <c r="U458" s="13"/>
      <c r="V458" s="13"/>
      <c r="Y458" s="61"/>
      <c r="Z458" s="61"/>
      <c r="AA458" s="61"/>
      <c r="AD458" s="6"/>
      <c r="AE458" s="61"/>
      <c r="AG458" s="61">
        <v>6</v>
      </c>
      <c r="AH458" s="13" t="s">
        <v>595</v>
      </c>
      <c r="AI458" s="1" t="s">
        <v>595</v>
      </c>
      <c r="AJ458" s="1" t="s">
        <v>596</v>
      </c>
      <c r="AK458" s="13" t="s">
        <v>361</v>
      </c>
      <c r="AL458" s="13" t="s">
        <v>362</v>
      </c>
      <c r="AM458" s="13" t="s">
        <v>362</v>
      </c>
      <c r="AN458" s="13" t="s">
        <v>597</v>
      </c>
      <c r="AO458" s="1" t="s">
        <v>386</v>
      </c>
      <c r="AP458" s="1" t="s">
        <v>362</v>
      </c>
      <c r="AV458" s="13"/>
      <c r="AX458" s="61"/>
      <c r="BI458" s="61">
        <v>6</v>
      </c>
      <c r="BJ458" s="61">
        <v>4</v>
      </c>
      <c r="BM458" s="13"/>
      <c r="BN458" s="6"/>
      <c r="BO458" s="6"/>
      <c r="BP458" s="8">
        <f t="shared" si="154"/>
        <v>0</v>
      </c>
      <c r="BQ458" s="12"/>
    </row>
    <row r="459" spans="1:69" s="1" customFormat="1" ht="12" customHeight="1" x14ac:dyDescent="0.15">
      <c r="A459" s="17" t="s">
        <v>594</v>
      </c>
      <c r="B459" s="3" t="s">
        <v>323</v>
      </c>
      <c r="C459" s="1">
        <v>15</v>
      </c>
      <c r="D459" s="13" t="s">
        <v>107</v>
      </c>
      <c r="E459" s="2">
        <v>48</v>
      </c>
      <c r="F459" s="34">
        <f t="shared" si="141"/>
        <v>72</v>
      </c>
      <c r="G459" s="34">
        <f t="shared" si="142"/>
        <v>83.52</v>
      </c>
      <c r="H459" s="33">
        <f t="shared" si="143"/>
        <v>5.5679999999999996</v>
      </c>
      <c r="I459" s="33">
        <f>H459*1.1</f>
        <v>6.1248000000000005</v>
      </c>
      <c r="J459" s="35">
        <f t="shared" si="144"/>
        <v>6</v>
      </c>
      <c r="K459" s="33">
        <f t="shared" si="145"/>
        <v>0.43200000000000038</v>
      </c>
      <c r="L459" s="33">
        <f t="shared" si="146"/>
        <v>6.4800000000000058</v>
      </c>
      <c r="M459" s="33" t="s">
        <v>112</v>
      </c>
      <c r="N459" s="33">
        <v>30</v>
      </c>
      <c r="O459" s="33">
        <f t="shared" si="147"/>
        <v>2.7839999999999998</v>
      </c>
      <c r="P459" s="33">
        <f t="shared" si="148"/>
        <v>3</v>
      </c>
      <c r="Q459" s="33">
        <f t="shared" si="149"/>
        <v>0.21600000000000019</v>
      </c>
      <c r="R459" s="33">
        <f t="shared" si="150"/>
        <v>6.4800000000000058</v>
      </c>
      <c r="S459" s="1" t="str">
        <f t="shared" si="153"/>
        <v>1/2 lbs</v>
      </c>
      <c r="T459" s="6">
        <f t="shared" si="151"/>
        <v>3</v>
      </c>
      <c r="U459" s="13"/>
      <c r="V459" s="61"/>
      <c r="W459" s="61"/>
      <c r="X459" s="61"/>
      <c r="Y459" s="61"/>
      <c r="Z459" s="61"/>
      <c r="AA459" s="61"/>
      <c r="AB459" s="61"/>
      <c r="AC459" s="61"/>
      <c r="AD459" s="66" t="s">
        <v>361</v>
      </c>
      <c r="AE459" s="61" t="s">
        <v>361</v>
      </c>
      <c r="AF459" s="61"/>
      <c r="AG459" s="61"/>
      <c r="AH459" s="61"/>
      <c r="AZ459" s="61"/>
      <c r="BA459" s="61"/>
      <c r="BB459" s="61"/>
      <c r="BC459" s="61"/>
      <c r="BD459" s="61"/>
      <c r="BE459" s="61"/>
      <c r="BF459" s="61"/>
      <c r="BG459" s="61"/>
      <c r="BH459" s="61"/>
      <c r="BI459" s="61"/>
      <c r="BJ459" s="61"/>
      <c r="BK459" s="61"/>
      <c r="BM459" s="6"/>
      <c r="BN459" s="6"/>
      <c r="BO459" s="6"/>
      <c r="BP459" s="8">
        <f t="shared" si="154"/>
        <v>0</v>
      </c>
      <c r="BQ459" s="12"/>
    </row>
    <row r="460" spans="1:69" s="1" customFormat="1" ht="12" customHeight="1" x14ac:dyDescent="0.15">
      <c r="A460" s="17" t="s">
        <v>598</v>
      </c>
      <c r="B460" s="17" t="s">
        <v>308</v>
      </c>
      <c r="C460" s="1">
        <v>25</v>
      </c>
      <c r="D460" s="13" t="s">
        <v>107</v>
      </c>
      <c r="E460" s="2">
        <v>54</v>
      </c>
      <c r="F460" s="34">
        <f t="shared" si="141"/>
        <v>81</v>
      </c>
      <c r="G460" s="34">
        <f t="shared" si="142"/>
        <v>93.96</v>
      </c>
      <c r="H460" s="33">
        <f t="shared" si="143"/>
        <v>3.7584</v>
      </c>
      <c r="I460" s="33">
        <f>H460*1.1</f>
        <v>4.1342400000000001</v>
      </c>
      <c r="J460" s="35">
        <f t="shared" si="144"/>
        <v>4</v>
      </c>
      <c r="K460" s="33">
        <f t="shared" si="145"/>
        <v>0.24160000000000004</v>
      </c>
      <c r="L460" s="33">
        <f t="shared" si="146"/>
        <v>6.0400000000000009</v>
      </c>
      <c r="M460" s="33" t="s">
        <v>110</v>
      </c>
      <c r="N460" s="33">
        <v>100</v>
      </c>
      <c r="O460" s="33">
        <f t="shared" si="147"/>
        <v>0.93959999999999999</v>
      </c>
      <c r="P460" s="33">
        <f t="shared" si="148"/>
        <v>1</v>
      </c>
      <c r="Q460" s="33">
        <f t="shared" si="149"/>
        <v>6.0400000000000009E-2</v>
      </c>
      <c r="R460" s="33">
        <f t="shared" si="150"/>
        <v>6.0400000000000009</v>
      </c>
      <c r="S460" s="1" t="str">
        <f t="shared" si="153"/>
        <v>1/4 lbs</v>
      </c>
      <c r="T460" s="6">
        <f t="shared" si="151"/>
        <v>1</v>
      </c>
      <c r="U460" s="13"/>
      <c r="V460" s="13"/>
      <c r="Y460" s="61"/>
      <c r="Z460" s="61"/>
      <c r="AA460" s="61"/>
      <c r="AD460" s="6"/>
      <c r="AE460" s="61"/>
      <c r="AG460" s="61">
        <v>14</v>
      </c>
      <c r="AH460" s="61">
        <v>21</v>
      </c>
      <c r="AI460" s="1" t="s">
        <v>599</v>
      </c>
      <c r="AJ460" s="1" t="s">
        <v>600</v>
      </c>
      <c r="AK460" s="61">
        <v>30</v>
      </c>
      <c r="AL460" s="61">
        <v>20</v>
      </c>
      <c r="AM460" s="61">
        <v>31</v>
      </c>
      <c r="AN460" s="13" t="s">
        <v>600</v>
      </c>
      <c r="AO460" s="61">
        <v>36</v>
      </c>
      <c r="AP460" s="61">
        <v>38</v>
      </c>
      <c r="AV460" s="13"/>
      <c r="AX460" s="61"/>
      <c r="BH460" s="61">
        <v>13</v>
      </c>
      <c r="BI460" s="61">
        <v>10</v>
      </c>
      <c r="BJ460" s="61">
        <v>2</v>
      </c>
      <c r="BM460" s="13"/>
      <c r="BN460" s="6"/>
      <c r="BO460" s="6"/>
      <c r="BP460" s="8">
        <f t="shared" si="154"/>
        <v>0</v>
      </c>
      <c r="BQ460" s="12"/>
    </row>
    <row r="461" spans="1:69" s="1" customFormat="1" ht="12" customHeight="1" x14ac:dyDescent="0.15">
      <c r="A461" s="17" t="s">
        <v>601</v>
      </c>
      <c r="B461" s="17" t="s">
        <v>308</v>
      </c>
      <c r="C461" s="1">
        <v>11</v>
      </c>
      <c r="D461" s="13" t="s">
        <v>107</v>
      </c>
      <c r="E461" s="2">
        <v>48</v>
      </c>
      <c r="F461" s="34">
        <f>E461*1.3</f>
        <v>62.400000000000006</v>
      </c>
      <c r="G461" s="34">
        <f t="shared" si="142"/>
        <v>72.384</v>
      </c>
      <c r="H461" s="33">
        <f t="shared" si="143"/>
        <v>6.5803636363636366</v>
      </c>
      <c r="I461" s="33">
        <f>H461*1.1</f>
        <v>7.2384000000000013</v>
      </c>
      <c r="J461" s="35">
        <f t="shared" si="144"/>
        <v>7</v>
      </c>
      <c r="K461" s="33">
        <f t="shared" si="145"/>
        <v>0.41963636363636336</v>
      </c>
      <c r="L461" s="33">
        <f t="shared" si="146"/>
        <v>4.615999999999997</v>
      </c>
      <c r="M461" s="33" t="s">
        <v>110</v>
      </c>
      <c r="N461" s="33">
        <v>44</v>
      </c>
      <c r="O461" s="33">
        <f t="shared" si="147"/>
        <v>1.6450909090909092</v>
      </c>
      <c r="P461" s="33">
        <f t="shared" si="148"/>
        <v>2</v>
      </c>
      <c r="Q461" s="33">
        <f t="shared" si="149"/>
        <v>0.35490909090909084</v>
      </c>
      <c r="R461" s="33">
        <f t="shared" si="150"/>
        <v>15.615999999999996</v>
      </c>
      <c r="S461" s="33" t="str">
        <f t="shared" si="153"/>
        <v>1/4 lbs</v>
      </c>
      <c r="T461" s="6">
        <f t="shared" si="151"/>
        <v>2</v>
      </c>
      <c r="U461" s="13"/>
      <c r="V461" s="61"/>
      <c r="W461" s="64"/>
      <c r="X461" s="63"/>
      <c r="Y461" s="64"/>
      <c r="Z461" s="61"/>
      <c r="AA461" s="63"/>
      <c r="AB461" s="63"/>
      <c r="AC461" s="64"/>
      <c r="AD461" s="64"/>
      <c r="AE461" s="63" t="s">
        <v>602</v>
      </c>
      <c r="AF461" s="61" t="s">
        <v>312</v>
      </c>
      <c r="AG461" s="61"/>
      <c r="AH461" s="61">
        <v>8</v>
      </c>
      <c r="AI461" s="61">
        <v>3</v>
      </c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  <c r="AU461" s="61"/>
      <c r="AV461" s="61"/>
      <c r="AW461" s="61"/>
      <c r="AX461" s="61"/>
      <c r="AY461" s="61"/>
      <c r="AZ461" s="61"/>
      <c r="BA461" s="61"/>
      <c r="BB461" s="61"/>
      <c r="BC461" s="61"/>
      <c r="BD461" s="61"/>
      <c r="BE461" s="61"/>
      <c r="BF461" s="61"/>
      <c r="BG461" s="61"/>
      <c r="BH461" s="61"/>
      <c r="BI461" s="61"/>
      <c r="BJ461" s="61"/>
      <c r="BK461" s="61"/>
      <c r="BM461" s="35"/>
      <c r="BN461" s="35"/>
      <c r="BO461" s="35"/>
      <c r="BP461" s="8">
        <f t="shared" si="154"/>
        <v>0</v>
      </c>
      <c r="BQ461" s="12"/>
    </row>
    <row r="462" spans="1:69" s="1" customFormat="1" ht="12" customHeight="1" x14ac:dyDescent="0.15">
      <c r="A462" s="3" t="s">
        <v>292</v>
      </c>
      <c r="B462" s="3" t="s">
        <v>308</v>
      </c>
      <c r="C462" s="1">
        <v>25</v>
      </c>
      <c r="D462" s="1" t="s">
        <v>107</v>
      </c>
      <c r="E462" s="2">
        <v>30</v>
      </c>
      <c r="F462" s="34">
        <f>E462*1.5</f>
        <v>45</v>
      </c>
      <c r="G462" s="34">
        <f t="shared" si="142"/>
        <v>52.199999999999996</v>
      </c>
      <c r="H462" s="33">
        <f t="shared" si="143"/>
        <v>2.0879999999999996</v>
      </c>
      <c r="I462" s="33">
        <f>H462*1.1</f>
        <v>2.2967999999999997</v>
      </c>
      <c r="J462" s="35">
        <f t="shared" si="144"/>
        <v>2</v>
      </c>
      <c r="K462" s="33">
        <f t="shared" si="145"/>
        <v>-8.7999999999999634E-2</v>
      </c>
      <c r="L462" s="33">
        <f t="shared" si="146"/>
        <v>-2.1999999999999909</v>
      </c>
      <c r="M462" s="33" t="s">
        <v>112</v>
      </c>
      <c r="N462" s="33">
        <v>50</v>
      </c>
      <c r="O462" s="33">
        <f t="shared" si="147"/>
        <v>1.0439999999999998</v>
      </c>
      <c r="P462" s="33">
        <f t="shared" si="148"/>
        <v>1</v>
      </c>
      <c r="Q462" s="33">
        <f t="shared" si="149"/>
        <v>-4.3999999999999817E-2</v>
      </c>
      <c r="R462" s="33">
        <f t="shared" si="150"/>
        <v>-2.1999999999999909</v>
      </c>
      <c r="S462" s="1" t="str">
        <f t="shared" si="153"/>
        <v>1/2 lbs</v>
      </c>
      <c r="T462" s="1">
        <f t="shared" si="151"/>
        <v>1</v>
      </c>
      <c r="U462" s="13"/>
      <c r="V462" s="61">
        <v>6</v>
      </c>
      <c r="W462" s="61">
        <v>5</v>
      </c>
      <c r="X462" s="61">
        <v>15</v>
      </c>
      <c r="Y462" s="61">
        <v>1</v>
      </c>
      <c r="Z462" s="61">
        <v>3</v>
      </c>
      <c r="AA462" s="61">
        <v>1</v>
      </c>
      <c r="AB462" s="61"/>
      <c r="AC462" s="1" t="s">
        <v>204</v>
      </c>
      <c r="AD462" s="61">
        <v>0</v>
      </c>
      <c r="AE462" s="61">
        <v>11</v>
      </c>
      <c r="AF462" s="61">
        <v>6</v>
      </c>
      <c r="BC462" s="61">
        <v>10</v>
      </c>
      <c r="BD462" s="61">
        <v>4</v>
      </c>
      <c r="BE462" s="66" t="s">
        <v>78</v>
      </c>
      <c r="BF462" s="61">
        <v>4</v>
      </c>
      <c r="BG462" s="66" t="s">
        <v>78</v>
      </c>
      <c r="BH462" s="61">
        <v>8</v>
      </c>
      <c r="BI462" s="61">
        <v>3</v>
      </c>
      <c r="BJ462" s="61">
        <v>1</v>
      </c>
      <c r="BK462" s="61">
        <v>11</v>
      </c>
      <c r="BM462" s="13"/>
      <c r="BN462" s="6"/>
      <c r="BO462" s="6"/>
      <c r="BP462" s="8">
        <f t="shared" si="154"/>
        <v>0</v>
      </c>
      <c r="BQ462" s="12"/>
    </row>
    <row r="463" spans="1:69" s="1" customFormat="1" ht="12" customHeight="1" x14ac:dyDescent="0.15">
      <c r="A463" s="3"/>
      <c r="B463" s="3"/>
      <c r="C463" s="3"/>
      <c r="D463" s="3"/>
      <c r="E463" s="4"/>
      <c r="F463" s="14"/>
      <c r="G463" s="14"/>
      <c r="H463" s="14"/>
      <c r="I463" s="14"/>
      <c r="J463" s="18"/>
      <c r="K463" s="14"/>
      <c r="L463" s="14"/>
      <c r="M463" s="14"/>
      <c r="N463" s="14"/>
      <c r="O463" s="14"/>
      <c r="P463" s="14"/>
      <c r="Q463" s="14"/>
      <c r="R463" s="14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18"/>
      <c r="BN463" s="18"/>
      <c r="BO463" s="18"/>
      <c r="BP463" s="9"/>
      <c r="BQ463" s="5"/>
    </row>
    <row r="464" spans="1:69" s="1" customFormat="1" ht="12" customHeight="1" x14ac:dyDescent="0.15">
      <c r="A464" s="17"/>
      <c r="B464" s="3"/>
      <c r="D464" s="13"/>
      <c r="E464" s="2"/>
      <c r="F464" s="34"/>
      <c r="G464" s="34"/>
      <c r="H464" s="33"/>
      <c r="I464" s="33"/>
      <c r="J464" s="35"/>
      <c r="K464" s="33"/>
      <c r="L464" s="33"/>
      <c r="M464" s="33"/>
      <c r="N464" s="33"/>
      <c r="O464" s="33"/>
      <c r="P464" s="33"/>
      <c r="Q464" s="33"/>
      <c r="R464" s="33"/>
      <c r="S464" s="33"/>
      <c r="T464" s="6"/>
      <c r="BM464" s="35"/>
      <c r="BN464" s="35"/>
      <c r="BO464" s="35"/>
      <c r="BP464" s="8"/>
      <c r="BQ464" s="12"/>
    </row>
    <row r="465" spans="1:69" s="1" customFormat="1" ht="12" customHeight="1" x14ac:dyDescent="0.15">
      <c r="A465" s="17" t="s">
        <v>72</v>
      </c>
      <c r="B465" s="3"/>
      <c r="D465" s="13"/>
      <c r="E465" s="2"/>
      <c r="F465" s="34"/>
      <c r="G465" s="34"/>
      <c r="H465" s="33"/>
      <c r="I465" s="33"/>
      <c r="J465" s="35"/>
      <c r="K465" s="33"/>
      <c r="L465" s="33"/>
      <c r="M465" s="33"/>
      <c r="N465" s="33"/>
      <c r="O465" s="33"/>
      <c r="P465" s="33"/>
      <c r="Q465" s="33"/>
      <c r="R465" s="33"/>
      <c r="S465" s="33"/>
      <c r="T465" s="6"/>
      <c r="BM465" s="35"/>
      <c r="BN465" s="35"/>
      <c r="BO465" s="35"/>
      <c r="BP465" s="8"/>
      <c r="BQ465" s="12"/>
    </row>
    <row r="466" spans="1:69" s="1" customFormat="1" ht="12" customHeight="1" x14ac:dyDescent="0.15">
      <c r="A466" s="17" t="s">
        <v>318</v>
      </c>
      <c r="B466" s="17" t="s">
        <v>603</v>
      </c>
      <c r="C466" s="1">
        <v>100</v>
      </c>
      <c r="D466" s="13" t="s">
        <v>304</v>
      </c>
      <c r="E466" s="2">
        <v>66</v>
      </c>
      <c r="F466" s="34">
        <f t="shared" ref="F466:F497" si="155">E466*1.5</f>
        <v>99</v>
      </c>
      <c r="G466" s="34">
        <f t="shared" ref="G466:G497" si="156">F466*$C$28</f>
        <v>114.83999999999999</v>
      </c>
      <c r="H466" s="33">
        <f t="shared" ref="H466:H497" si="157">G466/C466</f>
        <v>1.1483999999999999</v>
      </c>
      <c r="I466" s="33">
        <f t="shared" ref="I466:I497" si="158">H466*1.1</f>
        <v>1.2632399999999999</v>
      </c>
      <c r="J466" s="35">
        <f t="shared" ref="J466:J497" si="159">ROUND(H466,0)</f>
        <v>1</v>
      </c>
      <c r="K466" s="33">
        <f t="shared" ref="K466:K497" si="160">J466-H466</f>
        <v>-0.14839999999999987</v>
      </c>
      <c r="L466" s="33">
        <f t="shared" ref="L466:L497" si="161">K466*C466</f>
        <v>-14.839999999999986</v>
      </c>
      <c r="M466" s="33" t="s">
        <v>176</v>
      </c>
      <c r="N466" s="33">
        <v>100</v>
      </c>
      <c r="O466" s="33">
        <f t="shared" ref="O466:O497" si="162">G466/N466</f>
        <v>1.1483999999999999</v>
      </c>
      <c r="P466" s="33">
        <f t="shared" ref="P466:P497" si="163">ROUND(O466,0)</f>
        <v>1</v>
      </c>
      <c r="Q466" s="33">
        <f t="shared" ref="Q466:Q497" si="164">P466-O466</f>
        <v>-0.14839999999999987</v>
      </c>
      <c r="R466" s="33">
        <f t="shared" ref="R466:R497" si="165">Q466*N466</f>
        <v>-14.839999999999986</v>
      </c>
      <c r="S466" s="1" t="str">
        <f t="shared" ref="S466:S507" si="166">M466</f>
        <v>fruit</v>
      </c>
      <c r="T466" s="6">
        <f t="shared" ref="T466:T497" si="167">P466</f>
        <v>1</v>
      </c>
      <c r="U466" s="13"/>
      <c r="V466" s="61"/>
      <c r="W466" s="61"/>
      <c r="X466" s="61"/>
      <c r="Y466" s="61"/>
      <c r="Z466" s="61"/>
      <c r="AA466" s="61"/>
      <c r="AB466" s="61"/>
      <c r="AD466" s="66"/>
      <c r="AG466" s="61"/>
      <c r="AH466" s="13" t="s">
        <v>604</v>
      </c>
      <c r="AW466" s="61"/>
      <c r="BE466" s="61"/>
      <c r="BF466" s="61"/>
      <c r="BG466" s="61"/>
      <c r="BH466" s="61"/>
      <c r="BI466" s="61"/>
      <c r="BJ466" s="61"/>
      <c r="BK466" s="61"/>
      <c r="BM466" s="13"/>
      <c r="BN466" s="6"/>
      <c r="BO466" s="6"/>
      <c r="BP466" s="8">
        <f t="shared" ref="BP466:BP472" si="168">BL466*N466*P466</f>
        <v>0</v>
      </c>
      <c r="BQ466" s="12"/>
    </row>
    <row r="467" spans="1:69" s="1" customFormat="1" ht="12" customHeight="1" x14ac:dyDescent="0.15">
      <c r="A467" s="17" t="s">
        <v>605</v>
      </c>
      <c r="B467" s="17" t="s">
        <v>606</v>
      </c>
      <c r="C467" s="1">
        <v>110</v>
      </c>
      <c r="D467" s="13" t="s">
        <v>304</v>
      </c>
      <c r="E467" s="2">
        <v>72</v>
      </c>
      <c r="F467" s="34">
        <f t="shared" si="155"/>
        <v>108</v>
      </c>
      <c r="G467" s="34">
        <f t="shared" si="156"/>
        <v>125.27999999999999</v>
      </c>
      <c r="H467" s="33">
        <f t="shared" si="157"/>
        <v>1.1389090909090909</v>
      </c>
      <c r="I467" s="33">
        <f t="shared" si="158"/>
        <v>1.2528000000000001</v>
      </c>
      <c r="J467" s="35">
        <f t="shared" si="159"/>
        <v>1</v>
      </c>
      <c r="K467" s="33">
        <f t="shared" si="160"/>
        <v>-0.13890909090909087</v>
      </c>
      <c r="L467" s="33">
        <f t="shared" si="161"/>
        <v>-15.279999999999996</v>
      </c>
      <c r="M467" s="33" t="s">
        <v>176</v>
      </c>
      <c r="N467" s="33">
        <v>110</v>
      </c>
      <c r="O467" s="33">
        <f t="shared" si="162"/>
        <v>1.1389090909090909</v>
      </c>
      <c r="P467" s="33">
        <f t="shared" si="163"/>
        <v>1</v>
      </c>
      <c r="Q467" s="33">
        <f t="shared" si="164"/>
        <v>-0.13890909090909087</v>
      </c>
      <c r="R467" s="33">
        <f t="shared" si="165"/>
        <v>-15.279999999999996</v>
      </c>
      <c r="S467" s="1" t="str">
        <f t="shared" si="166"/>
        <v>fruit</v>
      </c>
      <c r="T467" s="6">
        <f t="shared" si="167"/>
        <v>1</v>
      </c>
      <c r="U467" s="13"/>
      <c r="V467" s="61"/>
      <c r="W467" s="61"/>
      <c r="X467" s="61"/>
      <c r="Y467" s="61"/>
      <c r="Z467" s="61"/>
      <c r="AA467" s="61"/>
      <c r="AB467" s="61"/>
      <c r="AD467" s="66"/>
      <c r="AG467" s="61"/>
      <c r="AH467" s="13"/>
      <c r="AK467" s="61">
        <v>25</v>
      </c>
      <c r="AL467" s="61">
        <v>8</v>
      </c>
      <c r="AM467" s="61">
        <v>2</v>
      </c>
      <c r="AV467" s="61">
        <v>12</v>
      </c>
      <c r="AW467" s="61">
        <v>23</v>
      </c>
      <c r="AX467" s="61">
        <v>5</v>
      </c>
      <c r="BE467" s="61"/>
      <c r="BF467" s="61"/>
      <c r="BG467" s="61"/>
      <c r="BH467" s="61"/>
      <c r="BI467" s="61"/>
      <c r="BJ467" s="61"/>
      <c r="BK467" s="61"/>
      <c r="BM467" s="13"/>
      <c r="BN467" s="6"/>
      <c r="BO467" s="6"/>
      <c r="BP467" s="8">
        <f t="shared" si="168"/>
        <v>0</v>
      </c>
      <c r="BQ467" s="12"/>
    </row>
    <row r="468" spans="1:69" s="1" customFormat="1" ht="12" customHeight="1" x14ac:dyDescent="0.15">
      <c r="A468" s="3" t="s">
        <v>336</v>
      </c>
      <c r="B468" s="3" t="s">
        <v>603</v>
      </c>
      <c r="C468" s="1">
        <v>110</v>
      </c>
      <c r="D468" s="1" t="s">
        <v>304</v>
      </c>
      <c r="E468" s="2">
        <v>58</v>
      </c>
      <c r="F468" s="34">
        <f t="shared" si="155"/>
        <v>87</v>
      </c>
      <c r="G468" s="34">
        <f t="shared" si="156"/>
        <v>100.91999999999999</v>
      </c>
      <c r="H468" s="33">
        <f t="shared" si="157"/>
        <v>0.9174545454545453</v>
      </c>
      <c r="I468" s="33">
        <f t="shared" si="158"/>
        <v>1.0091999999999999</v>
      </c>
      <c r="J468" s="35">
        <f t="shared" si="159"/>
        <v>1</v>
      </c>
      <c r="K468" s="33">
        <f t="shared" si="160"/>
        <v>8.25454545454547E-2</v>
      </c>
      <c r="L468" s="33">
        <f t="shared" si="161"/>
        <v>9.0800000000000161</v>
      </c>
      <c r="M468" s="33" t="s">
        <v>176</v>
      </c>
      <c r="N468" s="33">
        <v>110</v>
      </c>
      <c r="O468" s="33">
        <f t="shared" si="162"/>
        <v>0.9174545454545453</v>
      </c>
      <c r="P468" s="33">
        <f t="shared" si="163"/>
        <v>1</v>
      </c>
      <c r="Q468" s="33">
        <f t="shared" si="164"/>
        <v>8.25454545454547E-2</v>
      </c>
      <c r="R468" s="33">
        <f t="shared" si="165"/>
        <v>9.0800000000000161</v>
      </c>
      <c r="S468" s="1" t="str">
        <f t="shared" si="166"/>
        <v>fruit</v>
      </c>
      <c r="T468" s="6">
        <f t="shared" si="167"/>
        <v>1</v>
      </c>
      <c r="U468" s="13"/>
      <c r="V468" s="61"/>
      <c r="W468" s="61"/>
      <c r="X468" s="61"/>
      <c r="Y468" s="61"/>
      <c r="Z468" s="61"/>
      <c r="AA468" s="61"/>
      <c r="AB468" s="61"/>
      <c r="AC468" s="1" t="s">
        <v>607</v>
      </c>
      <c r="AD468" s="66" t="s">
        <v>608</v>
      </c>
      <c r="AE468" s="1" t="s">
        <v>604</v>
      </c>
      <c r="AF468" s="1" t="s">
        <v>609</v>
      </c>
      <c r="AG468" s="61">
        <v>18</v>
      </c>
      <c r="AH468" s="61">
        <v>11</v>
      </c>
      <c r="AI468" s="1" t="s">
        <v>361</v>
      </c>
      <c r="AJ468" s="1" t="s">
        <v>610</v>
      </c>
      <c r="AK468" s="61">
        <v>3</v>
      </c>
      <c r="AL468" s="13" t="s">
        <v>305</v>
      </c>
      <c r="AM468" s="61">
        <v>26</v>
      </c>
      <c r="AN468" s="61">
        <v>27</v>
      </c>
      <c r="AO468" s="61">
        <v>17</v>
      </c>
      <c r="AP468" s="61">
        <v>23</v>
      </c>
      <c r="AQ468" s="61">
        <v>20</v>
      </c>
      <c r="AR468" s="61">
        <v>14</v>
      </c>
      <c r="AS468" s="61">
        <v>27</v>
      </c>
      <c r="AT468" s="61"/>
      <c r="AU468" s="16" t="s">
        <v>388</v>
      </c>
      <c r="AV468" s="61">
        <v>12</v>
      </c>
      <c r="AW468" s="61">
        <v>2</v>
      </c>
      <c r="BE468" s="61"/>
      <c r="BF468" s="61"/>
      <c r="BG468" s="61"/>
      <c r="BH468" s="61"/>
      <c r="BI468" s="61"/>
      <c r="BJ468" s="61"/>
      <c r="BK468" s="61"/>
      <c r="BM468" s="13"/>
      <c r="BN468" s="6"/>
      <c r="BO468" s="6"/>
      <c r="BP468" s="8">
        <f t="shared" si="168"/>
        <v>0</v>
      </c>
      <c r="BQ468" s="12"/>
    </row>
    <row r="469" spans="1:69" s="1" customFormat="1" ht="12" customHeight="1" x14ac:dyDescent="0.15">
      <c r="A469" s="3" t="s">
        <v>611</v>
      </c>
      <c r="B469" s="3" t="s">
        <v>612</v>
      </c>
      <c r="C469" s="1">
        <v>60</v>
      </c>
      <c r="D469" s="1" t="s">
        <v>304</v>
      </c>
      <c r="E469" s="2">
        <v>86</v>
      </c>
      <c r="F469" s="34">
        <f t="shared" si="155"/>
        <v>129</v>
      </c>
      <c r="G469" s="34">
        <f t="shared" si="156"/>
        <v>149.63999999999999</v>
      </c>
      <c r="H469" s="33">
        <f t="shared" si="157"/>
        <v>2.4939999999999998</v>
      </c>
      <c r="I469" s="33">
        <f t="shared" si="158"/>
        <v>2.7433999999999998</v>
      </c>
      <c r="J469" s="35">
        <f t="shared" si="159"/>
        <v>2</v>
      </c>
      <c r="K469" s="33">
        <f t="shared" si="160"/>
        <v>-0.49399999999999977</v>
      </c>
      <c r="L469" s="33">
        <f t="shared" si="161"/>
        <v>-29.639999999999986</v>
      </c>
      <c r="M469" s="33" t="s">
        <v>176</v>
      </c>
      <c r="N469" s="33">
        <v>59</v>
      </c>
      <c r="O469" s="33">
        <f t="shared" si="162"/>
        <v>2.5362711864406777</v>
      </c>
      <c r="P469" s="33">
        <f t="shared" si="163"/>
        <v>3</v>
      </c>
      <c r="Q469" s="33">
        <f t="shared" si="164"/>
        <v>0.46372881355932227</v>
      </c>
      <c r="R469" s="33">
        <f t="shared" si="165"/>
        <v>27.360000000000014</v>
      </c>
      <c r="S469" s="1" t="str">
        <f t="shared" si="166"/>
        <v>fruit</v>
      </c>
      <c r="T469" s="6">
        <f t="shared" si="167"/>
        <v>3</v>
      </c>
      <c r="U469" s="13"/>
      <c r="V469" s="13"/>
      <c r="Y469" s="61"/>
      <c r="Z469" s="61"/>
      <c r="AA469" s="61"/>
      <c r="AB469" s="1" t="s">
        <v>613</v>
      </c>
      <c r="AD469" s="6"/>
      <c r="AG469" s="13" t="s">
        <v>614</v>
      </c>
      <c r="AH469" s="13" t="s">
        <v>615</v>
      </c>
      <c r="AI469" s="1" t="s">
        <v>313</v>
      </c>
      <c r="AJ469" s="1" t="s">
        <v>204</v>
      </c>
      <c r="AV469" s="13"/>
      <c r="AX469" s="61"/>
      <c r="BN469" s="6"/>
      <c r="BO469" s="6"/>
      <c r="BP469" s="8">
        <f t="shared" si="168"/>
        <v>0</v>
      </c>
    </row>
    <row r="470" spans="1:69" s="1" customFormat="1" ht="12" customHeight="1" x14ac:dyDescent="0.15">
      <c r="A470" s="3" t="s">
        <v>611</v>
      </c>
      <c r="B470" s="3" t="s">
        <v>612</v>
      </c>
      <c r="C470" s="1">
        <v>20</v>
      </c>
      <c r="D470" s="1" t="s">
        <v>304</v>
      </c>
      <c r="E470" s="2">
        <v>26</v>
      </c>
      <c r="F470" s="34">
        <f t="shared" si="155"/>
        <v>39</v>
      </c>
      <c r="G470" s="34">
        <f t="shared" si="156"/>
        <v>45.239999999999995</v>
      </c>
      <c r="H470" s="33">
        <f t="shared" si="157"/>
        <v>2.2619999999999996</v>
      </c>
      <c r="I470" s="33">
        <f t="shared" si="158"/>
        <v>2.4881999999999995</v>
      </c>
      <c r="J470" s="35">
        <f t="shared" si="159"/>
        <v>2</v>
      </c>
      <c r="K470" s="33">
        <f t="shared" si="160"/>
        <v>-0.26199999999999957</v>
      </c>
      <c r="L470" s="33">
        <f t="shared" si="161"/>
        <v>-5.2399999999999913</v>
      </c>
      <c r="M470" s="33" t="s">
        <v>176</v>
      </c>
      <c r="N470" s="33">
        <v>20</v>
      </c>
      <c r="O470" s="33">
        <f t="shared" si="162"/>
        <v>2.2619999999999996</v>
      </c>
      <c r="P470" s="33">
        <f t="shared" si="163"/>
        <v>2</v>
      </c>
      <c r="Q470" s="33">
        <f t="shared" si="164"/>
        <v>-0.26199999999999957</v>
      </c>
      <c r="R470" s="33">
        <f t="shared" si="165"/>
        <v>-5.2399999999999913</v>
      </c>
      <c r="S470" s="1" t="str">
        <f t="shared" si="166"/>
        <v>fruit</v>
      </c>
      <c r="T470" s="6">
        <f t="shared" si="167"/>
        <v>2</v>
      </c>
      <c r="U470" s="13"/>
      <c r="V470" s="13"/>
      <c r="Y470" s="61"/>
      <c r="Z470" s="61"/>
      <c r="AA470" s="61"/>
      <c r="AC470" s="1" t="s">
        <v>361</v>
      </c>
      <c r="AD470" s="35" t="s">
        <v>313</v>
      </c>
      <c r="AE470" s="1" t="s">
        <v>616</v>
      </c>
      <c r="AK470" s="13" t="s">
        <v>617</v>
      </c>
      <c r="AL470" s="13" t="s">
        <v>618</v>
      </c>
      <c r="AM470" s="1">
        <v>34</v>
      </c>
      <c r="AN470" s="13" t="s">
        <v>361</v>
      </c>
      <c r="AO470" s="13" t="s">
        <v>619</v>
      </c>
      <c r="AP470" s="1">
        <v>29</v>
      </c>
      <c r="AQ470" s="13" t="s">
        <v>361</v>
      </c>
      <c r="AR470" s="13" t="s">
        <v>78</v>
      </c>
      <c r="AS470" s="13" t="s">
        <v>388</v>
      </c>
      <c r="AU470" s="16" t="s">
        <v>313</v>
      </c>
      <c r="AV470" s="13" t="s">
        <v>589</v>
      </c>
      <c r="AW470" s="13" t="s">
        <v>361</v>
      </c>
      <c r="AX470" s="66" t="s">
        <v>361</v>
      </c>
      <c r="AY470" s="13" t="s">
        <v>361</v>
      </c>
      <c r="AZ470" s="1">
        <v>14</v>
      </c>
      <c r="BA470" s="16" t="s">
        <v>313</v>
      </c>
      <c r="BB470" s="13" t="s">
        <v>361</v>
      </c>
      <c r="BC470" s="1" t="s">
        <v>620</v>
      </c>
      <c r="BD470" s="13" t="s">
        <v>621</v>
      </c>
      <c r="BE470" s="13" t="s">
        <v>408</v>
      </c>
      <c r="BF470" s="13" t="s">
        <v>450</v>
      </c>
      <c r="BH470" s="1" t="s">
        <v>622</v>
      </c>
      <c r="BI470" s="1" t="s">
        <v>623</v>
      </c>
      <c r="BJ470" s="1" t="s">
        <v>624</v>
      </c>
      <c r="BK470" s="1" t="s">
        <v>622</v>
      </c>
      <c r="BN470" s="6"/>
      <c r="BO470" s="6"/>
      <c r="BP470" s="8">
        <f t="shared" si="168"/>
        <v>0</v>
      </c>
      <c r="BQ470" s="12"/>
    </row>
    <row r="471" spans="1:69" s="1" customFormat="1" ht="12" customHeight="1" x14ac:dyDescent="0.15">
      <c r="A471" s="3" t="s">
        <v>625</v>
      </c>
      <c r="B471" s="17" t="s">
        <v>626</v>
      </c>
      <c r="C471" s="1">
        <v>40</v>
      </c>
      <c r="D471" s="1" t="s">
        <v>107</v>
      </c>
      <c r="E471" s="2">
        <v>44</v>
      </c>
      <c r="F471" s="34">
        <f t="shared" si="155"/>
        <v>66</v>
      </c>
      <c r="G471" s="34">
        <f t="shared" si="156"/>
        <v>76.559999999999988</v>
      </c>
      <c r="H471" s="33">
        <f t="shared" si="157"/>
        <v>1.9139999999999997</v>
      </c>
      <c r="I471" s="33">
        <f t="shared" si="158"/>
        <v>2.1053999999999999</v>
      </c>
      <c r="J471" s="35">
        <f t="shared" si="159"/>
        <v>2</v>
      </c>
      <c r="K471" s="33">
        <f t="shared" si="160"/>
        <v>8.6000000000000298E-2</v>
      </c>
      <c r="L471" s="33">
        <f t="shared" si="161"/>
        <v>3.4400000000000119</v>
      </c>
      <c r="M471" s="33" t="s">
        <v>112</v>
      </c>
      <c r="N471" s="33">
        <v>80</v>
      </c>
      <c r="O471" s="33">
        <f t="shared" si="162"/>
        <v>0.95699999999999985</v>
      </c>
      <c r="P471" s="33">
        <f t="shared" si="163"/>
        <v>1</v>
      </c>
      <c r="Q471" s="33">
        <f t="shared" si="164"/>
        <v>4.3000000000000149E-2</v>
      </c>
      <c r="R471" s="33">
        <f t="shared" si="165"/>
        <v>3.4400000000000119</v>
      </c>
      <c r="S471" s="1" t="str">
        <f t="shared" si="166"/>
        <v>1/2 lbs</v>
      </c>
      <c r="T471" s="6">
        <f t="shared" si="167"/>
        <v>1</v>
      </c>
      <c r="U471" s="13"/>
      <c r="V471" s="13"/>
      <c r="Y471" s="61"/>
      <c r="Z471" s="61"/>
      <c r="AA471" s="61"/>
      <c r="AC471" s="1" t="s">
        <v>361</v>
      </c>
      <c r="AD471" s="35" t="s">
        <v>361</v>
      </c>
      <c r="AE471" s="1" t="s">
        <v>361</v>
      </c>
      <c r="AF471" s="61">
        <v>30</v>
      </c>
      <c r="AG471" s="61">
        <v>52</v>
      </c>
      <c r="AH471" s="13" t="s">
        <v>361</v>
      </c>
      <c r="AI471" s="1" t="s">
        <v>361</v>
      </c>
      <c r="AJ471" s="1" t="s">
        <v>627</v>
      </c>
      <c r="AK471" s="61">
        <v>25</v>
      </c>
      <c r="AL471" s="61">
        <v>20</v>
      </c>
      <c r="AM471" s="13" t="s">
        <v>361</v>
      </c>
      <c r="AN471" s="61">
        <v>35</v>
      </c>
      <c r="AO471" s="61">
        <v>45</v>
      </c>
      <c r="AP471" s="1" t="s">
        <v>361</v>
      </c>
      <c r="AQ471" s="13" t="s">
        <v>361</v>
      </c>
      <c r="AR471" s="13" t="s">
        <v>388</v>
      </c>
      <c r="AS471" s="61">
        <v>28</v>
      </c>
      <c r="AU471" s="61">
        <v>34</v>
      </c>
      <c r="AV471" s="61">
        <v>34</v>
      </c>
      <c r="AW471" s="61">
        <v>38</v>
      </c>
      <c r="AX471" s="61">
        <v>30</v>
      </c>
      <c r="AY471" s="61">
        <v>24</v>
      </c>
      <c r="AZ471" s="61">
        <v>43</v>
      </c>
      <c r="BA471" s="61">
        <v>26</v>
      </c>
      <c r="BB471" s="61">
        <v>23</v>
      </c>
      <c r="BC471" s="61">
        <v>27</v>
      </c>
      <c r="BD471" s="61">
        <v>35</v>
      </c>
      <c r="BE471" s="61">
        <v>37</v>
      </c>
      <c r="BF471" s="63">
        <v>30</v>
      </c>
      <c r="BG471" s="63">
        <v>33</v>
      </c>
      <c r="BH471" s="63">
        <v>24</v>
      </c>
      <c r="BI471" s="63">
        <v>25</v>
      </c>
      <c r="BJ471" s="61">
        <v>29</v>
      </c>
      <c r="BK471" s="61">
        <v>16</v>
      </c>
      <c r="BM471" s="13"/>
      <c r="BN471" s="6"/>
      <c r="BO471" s="6"/>
      <c r="BP471" s="8">
        <f t="shared" si="168"/>
        <v>0</v>
      </c>
    </row>
    <row r="472" spans="1:69" s="1" customFormat="1" ht="12" customHeight="1" x14ac:dyDescent="0.15">
      <c r="A472" s="17" t="s">
        <v>356</v>
      </c>
      <c r="B472" s="17" t="s">
        <v>612</v>
      </c>
      <c r="C472" s="1">
        <v>12</v>
      </c>
      <c r="D472" s="13" t="s">
        <v>357</v>
      </c>
      <c r="E472" s="2">
        <v>32</v>
      </c>
      <c r="F472" s="34">
        <f t="shared" si="155"/>
        <v>48</v>
      </c>
      <c r="G472" s="34">
        <f t="shared" si="156"/>
        <v>55.679999999999993</v>
      </c>
      <c r="H472" s="33">
        <f t="shared" si="157"/>
        <v>4.6399999999999997</v>
      </c>
      <c r="I472" s="33">
        <f t="shared" si="158"/>
        <v>5.1040000000000001</v>
      </c>
      <c r="J472" s="35">
        <f t="shared" si="159"/>
        <v>5</v>
      </c>
      <c r="K472" s="33">
        <f t="shared" si="160"/>
        <v>0.36000000000000032</v>
      </c>
      <c r="L472" s="33">
        <f t="shared" si="161"/>
        <v>4.3200000000000038</v>
      </c>
      <c r="M472" s="33" t="s">
        <v>628</v>
      </c>
      <c r="N472" s="33">
        <v>12</v>
      </c>
      <c r="O472" s="33">
        <f t="shared" si="162"/>
        <v>4.6399999999999997</v>
      </c>
      <c r="P472" s="33">
        <f t="shared" si="163"/>
        <v>5</v>
      </c>
      <c r="Q472" s="33">
        <f t="shared" si="164"/>
        <v>0.36000000000000032</v>
      </c>
      <c r="R472" s="33">
        <f t="shared" si="165"/>
        <v>4.3200000000000038</v>
      </c>
      <c r="S472" s="1" t="str">
        <f t="shared" si="166"/>
        <v>cont.</v>
      </c>
      <c r="T472" s="6">
        <f t="shared" si="167"/>
        <v>5</v>
      </c>
      <c r="U472" s="13"/>
      <c r="V472" s="13"/>
      <c r="Y472" s="61"/>
      <c r="Z472" s="61"/>
      <c r="AA472" s="61"/>
      <c r="AD472" s="6"/>
      <c r="AG472" s="61"/>
      <c r="AH472" s="61"/>
      <c r="AI472" s="1">
        <v>6</v>
      </c>
      <c r="AJ472" s="1">
        <v>3</v>
      </c>
      <c r="AV472" s="13"/>
      <c r="AX472" s="61"/>
      <c r="BN472" s="6"/>
      <c r="BO472" s="6"/>
      <c r="BP472" s="8">
        <f t="shared" si="168"/>
        <v>0</v>
      </c>
      <c r="BQ472" s="12"/>
    </row>
    <row r="473" spans="1:69" s="1" customFormat="1" ht="12" customHeight="1" x14ac:dyDescent="0.15">
      <c r="A473" s="3" t="s">
        <v>129</v>
      </c>
      <c r="B473" s="17" t="s">
        <v>629</v>
      </c>
      <c r="C473" s="1">
        <v>20</v>
      </c>
      <c r="D473" s="1" t="s">
        <v>107</v>
      </c>
      <c r="E473" s="2">
        <v>56</v>
      </c>
      <c r="F473" s="34">
        <f t="shared" si="155"/>
        <v>84</v>
      </c>
      <c r="G473" s="34">
        <f t="shared" si="156"/>
        <v>97.44</v>
      </c>
      <c r="H473" s="33">
        <f t="shared" si="157"/>
        <v>4.8719999999999999</v>
      </c>
      <c r="I473" s="33">
        <f t="shared" si="158"/>
        <v>5.3592000000000004</v>
      </c>
      <c r="J473" s="35">
        <f t="shared" si="159"/>
        <v>5</v>
      </c>
      <c r="K473" s="33">
        <f t="shared" si="160"/>
        <v>0.12800000000000011</v>
      </c>
      <c r="L473" s="33">
        <f t="shared" si="161"/>
        <v>2.5600000000000023</v>
      </c>
      <c r="M473" s="33" t="s">
        <v>110</v>
      </c>
      <c r="N473" s="33">
        <v>80</v>
      </c>
      <c r="O473" s="33">
        <f t="shared" si="162"/>
        <v>1.218</v>
      </c>
      <c r="P473" s="33">
        <f t="shared" si="163"/>
        <v>1</v>
      </c>
      <c r="Q473" s="33">
        <f t="shared" si="164"/>
        <v>-0.21799999999999997</v>
      </c>
      <c r="R473" s="33">
        <f t="shared" si="165"/>
        <v>-17.439999999999998</v>
      </c>
      <c r="S473" s="1" t="str">
        <f t="shared" si="166"/>
        <v>1/4 lbs</v>
      </c>
      <c r="T473" s="6">
        <f t="shared" si="167"/>
        <v>1</v>
      </c>
      <c r="U473" s="13"/>
      <c r="V473" s="13"/>
      <c r="Y473" s="61"/>
      <c r="Z473" s="61"/>
      <c r="AA473" s="61"/>
      <c r="AD473" s="35"/>
      <c r="AF473" s="61"/>
      <c r="AG473" s="61"/>
      <c r="AH473" s="13"/>
      <c r="AK473" s="61"/>
      <c r="AL473" s="61"/>
      <c r="AM473" s="13"/>
      <c r="AN473" s="61"/>
      <c r="AO473" s="61"/>
      <c r="AQ473" s="13"/>
      <c r="AR473" s="13"/>
      <c r="AS473" s="61"/>
      <c r="AU473" s="61"/>
      <c r="AV473" s="61"/>
      <c r="AW473" s="61"/>
      <c r="AX473" s="61"/>
      <c r="AY473" s="61"/>
      <c r="AZ473" s="61"/>
      <c r="BA473" s="61"/>
      <c r="BB473" s="61"/>
      <c r="BC473" s="61"/>
      <c r="BD473" s="61"/>
      <c r="BE473" s="61"/>
      <c r="BF473" s="63"/>
      <c r="BG473" s="63"/>
      <c r="BH473" s="63"/>
      <c r="BI473" s="63"/>
      <c r="BJ473" s="61"/>
      <c r="BM473" s="13"/>
      <c r="BN473" s="6"/>
      <c r="BO473" s="6"/>
      <c r="BP473" s="8"/>
    </row>
    <row r="474" spans="1:69" s="1" customFormat="1" ht="12" customHeight="1" x14ac:dyDescent="0.15">
      <c r="A474" s="17" t="s">
        <v>364</v>
      </c>
      <c r="B474" s="3" t="s">
        <v>629</v>
      </c>
      <c r="C474" s="1">
        <v>14</v>
      </c>
      <c r="D474" s="13" t="s">
        <v>304</v>
      </c>
      <c r="E474" s="2">
        <v>40</v>
      </c>
      <c r="F474" s="34">
        <f t="shared" si="155"/>
        <v>60</v>
      </c>
      <c r="G474" s="34">
        <f t="shared" si="156"/>
        <v>69.599999999999994</v>
      </c>
      <c r="H474" s="33">
        <f t="shared" si="157"/>
        <v>4.9714285714285706</v>
      </c>
      <c r="I474" s="33">
        <f t="shared" si="158"/>
        <v>5.468571428571428</v>
      </c>
      <c r="J474" s="35">
        <f t="shared" si="159"/>
        <v>5</v>
      </c>
      <c r="K474" s="33">
        <f t="shared" si="160"/>
        <v>2.8571428571429358E-2</v>
      </c>
      <c r="L474" s="33">
        <f t="shared" si="161"/>
        <v>0.40000000000001101</v>
      </c>
      <c r="M474" s="33" t="s">
        <v>106</v>
      </c>
      <c r="N474" s="33">
        <v>14</v>
      </c>
      <c r="O474" s="33">
        <f t="shared" si="162"/>
        <v>4.9714285714285706</v>
      </c>
      <c r="P474" s="33">
        <f t="shared" si="163"/>
        <v>5</v>
      </c>
      <c r="Q474" s="33">
        <f t="shared" si="164"/>
        <v>2.8571428571429358E-2</v>
      </c>
      <c r="R474" s="33">
        <f t="shared" si="165"/>
        <v>0.40000000000001101</v>
      </c>
      <c r="S474" s="1" t="str">
        <f t="shared" si="166"/>
        <v>bunch</v>
      </c>
      <c r="T474" s="6">
        <f t="shared" si="167"/>
        <v>5</v>
      </c>
      <c r="U474" s="13"/>
      <c r="AD474" s="1">
        <v>11</v>
      </c>
      <c r="AE474" s="1">
        <v>13</v>
      </c>
      <c r="AF474" s="1">
        <v>17</v>
      </c>
      <c r="AG474" s="13" t="s">
        <v>595</v>
      </c>
      <c r="AH474" s="13" t="s">
        <v>630</v>
      </c>
      <c r="AI474" s="1" t="s">
        <v>631</v>
      </c>
      <c r="AJ474" s="1">
        <v>12</v>
      </c>
      <c r="AK474" s="13"/>
      <c r="AL474" s="13" t="s">
        <v>407</v>
      </c>
      <c r="AM474" s="13"/>
      <c r="AN474" s="13"/>
      <c r="AO474" s="13"/>
      <c r="AP474" s="1" t="s">
        <v>361</v>
      </c>
      <c r="AV474" s="13"/>
      <c r="AZ474" s="13"/>
      <c r="BM474" s="35"/>
      <c r="BN474" s="6"/>
      <c r="BO474" s="6"/>
      <c r="BP474" s="8">
        <f>BL474*N474*P474</f>
        <v>0</v>
      </c>
    </row>
    <row r="475" spans="1:69" s="1" customFormat="1" ht="12" customHeight="1" x14ac:dyDescent="0.15">
      <c r="A475" s="3" t="s">
        <v>364</v>
      </c>
      <c r="B475" s="17" t="s">
        <v>612</v>
      </c>
      <c r="C475" s="1">
        <v>14</v>
      </c>
      <c r="D475" s="1" t="s">
        <v>304</v>
      </c>
      <c r="E475" s="2">
        <v>44</v>
      </c>
      <c r="F475" s="34">
        <f t="shared" si="155"/>
        <v>66</v>
      </c>
      <c r="G475" s="34">
        <f t="shared" si="156"/>
        <v>76.559999999999988</v>
      </c>
      <c r="H475" s="33">
        <f t="shared" si="157"/>
        <v>5.468571428571428</v>
      </c>
      <c r="I475" s="33">
        <f t="shared" si="158"/>
        <v>6.0154285714285711</v>
      </c>
      <c r="J475" s="35">
        <f t="shared" si="159"/>
        <v>5</v>
      </c>
      <c r="K475" s="33">
        <f t="shared" si="160"/>
        <v>-0.46857142857142797</v>
      </c>
      <c r="L475" s="33">
        <f t="shared" si="161"/>
        <v>-6.5599999999999916</v>
      </c>
      <c r="M475" s="33" t="s">
        <v>106</v>
      </c>
      <c r="N475" s="33">
        <v>14</v>
      </c>
      <c r="O475" s="33">
        <f t="shared" si="162"/>
        <v>5.468571428571428</v>
      </c>
      <c r="P475" s="33">
        <f t="shared" si="163"/>
        <v>5</v>
      </c>
      <c r="Q475" s="33">
        <f t="shared" si="164"/>
        <v>-0.46857142857142797</v>
      </c>
      <c r="R475" s="33">
        <f t="shared" si="165"/>
        <v>-6.5599999999999916</v>
      </c>
      <c r="S475" s="1" t="str">
        <f t="shared" si="166"/>
        <v>bunch</v>
      </c>
      <c r="T475" s="6">
        <f t="shared" si="167"/>
        <v>5</v>
      </c>
      <c r="U475" s="13"/>
      <c r="V475" s="13"/>
      <c r="Y475" s="61"/>
      <c r="Z475" s="61"/>
      <c r="AA475" s="61"/>
      <c r="AD475" s="35"/>
      <c r="AF475" s="61"/>
      <c r="AG475" s="61"/>
      <c r="AH475" s="13"/>
      <c r="AK475" s="61"/>
      <c r="AL475" s="61"/>
      <c r="AM475" s="13"/>
      <c r="AN475" s="61"/>
      <c r="AO475" s="61"/>
      <c r="AQ475" s="13"/>
      <c r="AR475" s="13"/>
      <c r="AS475" s="61"/>
      <c r="AU475" s="61"/>
      <c r="AV475" s="61"/>
      <c r="AW475" s="61"/>
      <c r="AX475" s="61"/>
      <c r="AY475" s="61"/>
      <c r="AZ475" s="61"/>
      <c r="BA475" s="61"/>
      <c r="BB475" s="61"/>
      <c r="BC475" s="61"/>
      <c r="BD475" s="61"/>
      <c r="BE475" s="61"/>
      <c r="BF475" s="63"/>
      <c r="BG475" s="63"/>
      <c r="BH475" s="63"/>
      <c r="BI475" s="63"/>
      <c r="BJ475" s="61"/>
      <c r="BK475" s="1" t="s">
        <v>407</v>
      </c>
      <c r="BM475" s="13"/>
      <c r="BN475" s="6"/>
      <c r="BO475" s="6"/>
      <c r="BP475" s="8"/>
    </row>
    <row r="476" spans="1:69" s="1" customFormat="1" ht="12" customHeight="1" x14ac:dyDescent="0.15">
      <c r="A476" s="3" t="s">
        <v>370</v>
      </c>
      <c r="B476" s="3" t="s">
        <v>629</v>
      </c>
      <c r="C476" s="1">
        <v>10</v>
      </c>
      <c r="D476" s="1" t="s">
        <v>107</v>
      </c>
      <c r="E476" s="2">
        <v>68</v>
      </c>
      <c r="F476" s="34">
        <f t="shared" si="155"/>
        <v>102</v>
      </c>
      <c r="G476" s="34">
        <f t="shared" si="156"/>
        <v>118.32</v>
      </c>
      <c r="H476" s="33">
        <f t="shared" si="157"/>
        <v>11.831999999999999</v>
      </c>
      <c r="I476" s="33">
        <f t="shared" si="158"/>
        <v>13.0152</v>
      </c>
      <c r="J476" s="35">
        <f t="shared" si="159"/>
        <v>12</v>
      </c>
      <c r="K476" s="33">
        <f t="shared" si="160"/>
        <v>0.16800000000000104</v>
      </c>
      <c r="L476" s="33">
        <f t="shared" si="161"/>
        <v>1.6800000000000104</v>
      </c>
      <c r="M476" s="33" t="s">
        <v>110</v>
      </c>
      <c r="N476" s="33">
        <v>38</v>
      </c>
      <c r="O476" s="33">
        <f t="shared" si="162"/>
        <v>3.1136842105263156</v>
      </c>
      <c r="P476" s="33">
        <f t="shared" si="163"/>
        <v>3</v>
      </c>
      <c r="Q476" s="33">
        <f t="shared" si="164"/>
        <v>-0.11368421052631561</v>
      </c>
      <c r="R476" s="33">
        <f t="shared" si="165"/>
        <v>-4.3199999999999932</v>
      </c>
      <c r="S476" s="1" t="str">
        <f t="shared" si="166"/>
        <v>1/4 lbs</v>
      </c>
      <c r="T476" s="6">
        <f t="shared" si="167"/>
        <v>3</v>
      </c>
      <c r="U476" s="13"/>
      <c r="V476" s="13"/>
      <c r="Y476" s="61"/>
      <c r="Z476" s="61"/>
      <c r="AA476" s="61"/>
      <c r="AB476" s="1" t="s">
        <v>361</v>
      </c>
      <c r="AC476" s="1" t="s">
        <v>361</v>
      </c>
      <c r="AD476" s="6"/>
      <c r="AV476" s="13"/>
      <c r="AX476" s="61"/>
      <c r="BK476" s="1" t="s">
        <v>361</v>
      </c>
      <c r="BN476" s="6"/>
      <c r="BO476" s="6"/>
      <c r="BP476" s="8">
        <f t="shared" ref="BP476:BP492" si="169">BL476*N476*P476</f>
        <v>0</v>
      </c>
      <c r="BQ476" s="12"/>
    </row>
    <row r="477" spans="1:69" s="1" customFormat="1" ht="12" customHeight="1" x14ac:dyDescent="0.15">
      <c r="A477" s="17" t="s">
        <v>370</v>
      </c>
      <c r="B477" s="17" t="s">
        <v>632</v>
      </c>
      <c r="C477" s="1">
        <v>25</v>
      </c>
      <c r="D477" s="13" t="s">
        <v>107</v>
      </c>
      <c r="E477" s="2">
        <v>92</v>
      </c>
      <c r="F477" s="34">
        <f t="shared" si="155"/>
        <v>138</v>
      </c>
      <c r="G477" s="34">
        <f t="shared" si="156"/>
        <v>160.07999999999998</v>
      </c>
      <c r="H477" s="33">
        <f t="shared" si="157"/>
        <v>6.4031999999999991</v>
      </c>
      <c r="I477" s="33">
        <f t="shared" si="158"/>
        <v>7.04352</v>
      </c>
      <c r="J477" s="35">
        <f t="shared" si="159"/>
        <v>6</v>
      </c>
      <c r="K477" s="33">
        <f t="shared" si="160"/>
        <v>-0.40319999999999911</v>
      </c>
      <c r="L477" s="33">
        <f t="shared" si="161"/>
        <v>-10.079999999999977</v>
      </c>
      <c r="M477" s="33" t="s">
        <v>112</v>
      </c>
      <c r="N477" s="33">
        <v>50</v>
      </c>
      <c r="O477" s="33">
        <f t="shared" si="162"/>
        <v>3.2015999999999996</v>
      </c>
      <c r="P477" s="33">
        <f t="shared" si="163"/>
        <v>3</v>
      </c>
      <c r="Q477" s="33">
        <f t="shared" si="164"/>
        <v>-0.20159999999999956</v>
      </c>
      <c r="R477" s="33">
        <f t="shared" si="165"/>
        <v>-10.079999999999977</v>
      </c>
      <c r="S477" s="1" t="str">
        <f t="shared" si="166"/>
        <v>1/2 lbs</v>
      </c>
      <c r="T477" s="6">
        <f t="shared" si="167"/>
        <v>3</v>
      </c>
      <c r="U477" s="13"/>
      <c r="V477" s="13"/>
      <c r="Y477" s="61"/>
      <c r="Z477" s="61"/>
      <c r="AA477" s="61"/>
      <c r="AD477" s="6"/>
      <c r="AG477" s="61">
        <v>17</v>
      </c>
      <c r="AH477" s="61">
        <v>8</v>
      </c>
      <c r="AJ477" s="61">
        <v>24</v>
      </c>
      <c r="AK477" s="61">
        <v>1</v>
      </c>
      <c r="AV477" s="13"/>
      <c r="AX477" s="61"/>
      <c r="BN477" s="6"/>
      <c r="BO477" s="6"/>
      <c r="BP477" s="8">
        <f t="shared" si="169"/>
        <v>0</v>
      </c>
      <c r="BQ477" s="12"/>
    </row>
    <row r="478" spans="1:69" s="1" customFormat="1" ht="12" customHeight="1" x14ac:dyDescent="0.15">
      <c r="A478" s="17" t="s">
        <v>132</v>
      </c>
      <c r="B478" s="3" t="s">
        <v>629</v>
      </c>
      <c r="C478" s="1">
        <v>45</v>
      </c>
      <c r="D478" s="13" t="s">
        <v>107</v>
      </c>
      <c r="E478" s="2">
        <v>74</v>
      </c>
      <c r="F478" s="34">
        <f t="shared" si="155"/>
        <v>111</v>
      </c>
      <c r="G478" s="34">
        <f t="shared" si="156"/>
        <v>128.76</v>
      </c>
      <c r="H478" s="33">
        <f t="shared" si="157"/>
        <v>2.8613333333333331</v>
      </c>
      <c r="I478" s="33">
        <f t="shared" si="158"/>
        <v>3.1474666666666664</v>
      </c>
      <c r="J478" s="35">
        <f t="shared" si="159"/>
        <v>3</v>
      </c>
      <c r="K478" s="33">
        <f t="shared" si="160"/>
        <v>0.13866666666666694</v>
      </c>
      <c r="L478" s="33">
        <f t="shared" si="161"/>
        <v>6.2400000000000126</v>
      </c>
      <c r="M478" s="33" t="s">
        <v>381</v>
      </c>
      <c r="N478" s="33">
        <v>60</v>
      </c>
      <c r="O478" s="33">
        <f t="shared" si="162"/>
        <v>2.1459999999999999</v>
      </c>
      <c r="P478" s="33">
        <f t="shared" si="163"/>
        <v>2</v>
      </c>
      <c r="Q478" s="33">
        <f t="shared" si="164"/>
        <v>-0.14599999999999991</v>
      </c>
      <c r="R478" s="33">
        <f t="shared" si="165"/>
        <v>-8.7599999999999945</v>
      </c>
      <c r="S478" s="1" t="str">
        <f t="shared" si="166"/>
        <v>3/4 lbs</v>
      </c>
      <c r="T478" s="6">
        <f t="shared" si="167"/>
        <v>2</v>
      </c>
      <c r="U478" s="13"/>
      <c r="V478" s="61"/>
      <c r="W478" s="61"/>
      <c r="X478" s="61"/>
      <c r="Y478" s="61"/>
      <c r="Z478" s="61"/>
      <c r="AA478" s="61"/>
      <c r="AB478" s="61"/>
      <c r="AC478" s="61">
        <v>11</v>
      </c>
      <c r="AD478" s="61">
        <v>16</v>
      </c>
      <c r="AE478" s="61" t="s">
        <v>374</v>
      </c>
      <c r="AF478" s="61">
        <v>5</v>
      </c>
      <c r="AG478" s="61">
        <v>0</v>
      </c>
      <c r="AH478" s="61">
        <v>19</v>
      </c>
      <c r="AI478" s="61">
        <v>6</v>
      </c>
      <c r="AJ478" s="61">
        <v>11</v>
      </c>
      <c r="AK478" s="61">
        <v>5</v>
      </c>
      <c r="AL478" s="61">
        <v>3</v>
      </c>
      <c r="AM478" s="61"/>
      <c r="AN478" s="61"/>
      <c r="AO478" s="61"/>
      <c r="AP478" s="61"/>
      <c r="AQ478" s="61"/>
      <c r="AR478" s="61"/>
      <c r="AS478" s="61"/>
      <c r="AT478" s="61"/>
      <c r="AU478" s="61"/>
      <c r="AV478" s="61"/>
      <c r="AW478" s="61"/>
      <c r="AX478" s="61"/>
      <c r="AY478" s="61"/>
      <c r="AZ478" s="61"/>
      <c r="BA478" s="61"/>
      <c r="BB478" s="61"/>
      <c r="BC478" s="61"/>
      <c r="BD478" s="61"/>
      <c r="BE478" s="61"/>
      <c r="BF478" s="61"/>
      <c r="BG478" s="61"/>
      <c r="BH478" s="61"/>
      <c r="BI478" s="61"/>
      <c r="BJ478" s="61"/>
      <c r="BK478" s="61"/>
      <c r="BM478" s="35"/>
      <c r="BN478" s="6"/>
      <c r="BO478" s="6"/>
      <c r="BP478" s="8">
        <f t="shared" si="169"/>
        <v>0</v>
      </c>
    </row>
    <row r="479" spans="1:69" s="1" customFormat="1" ht="12" customHeight="1" x14ac:dyDescent="0.15">
      <c r="A479" s="3" t="s">
        <v>379</v>
      </c>
      <c r="B479" s="3" t="s">
        <v>629</v>
      </c>
      <c r="C479" s="1">
        <v>45</v>
      </c>
      <c r="D479" s="1" t="s">
        <v>107</v>
      </c>
      <c r="E479" s="2">
        <v>74</v>
      </c>
      <c r="F479" s="34">
        <f t="shared" si="155"/>
        <v>111</v>
      </c>
      <c r="G479" s="34">
        <f t="shared" si="156"/>
        <v>128.76</v>
      </c>
      <c r="H479" s="33">
        <f t="shared" si="157"/>
        <v>2.8613333333333331</v>
      </c>
      <c r="I479" s="33">
        <f t="shared" si="158"/>
        <v>3.1474666666666664</v>
      </c>
      <c r="J479" s="35">
        <f t="shared" si="159"/>
        <v>3</v>
      </c>
      <c r="K479" s="33">
        <f t="shared" si="160"/>
        <v>0.13866666666666694</v>
      </c>
      <c r="L479" s="33">
        <f t="shared" si="161"/>
        <v>6.2400000000000126</v>
      </c>
      <c r="M479" s="33" t="s">
        <v>110</v>
      </c>
      <c r="N479" s="33">
        <v>180</v>
      </c>
      <c r="O479" s="33">
        <f t="shared" si="162"/>
        <v>0.71533333333333327</v>
      </c>
      <c r="P479" s="33">
        <f t="shared" si="163"/>
        <v>1</v>
      </c>
      <c r="Q479" s="33">
        <f t="shared" si="164"/>
        <v>0.28466666666666673</v>
      </c>
      <c r="R479" s="33">
        <f t="shared" si="165"/>
        <v>51.240000000000009</v>
      </c>
      <c r="S479" s="1" t="str">
        <f t="shared" si="166"/>
        <v>1/4 lbs</v>
      </c>
      <c r="T479" s="6">
        <f t="shared" si="167"/>
        <v>1</v>
      </c>
      <c r="U479" s="13"/>
      <c r="V479" s="13"/>
      <c r="Y479" s="61"/>
      <c r="Z479" s="61"/>
      <c r="AA479" s="61"/>
      <c r="AB479" s="1" t="s">
        <v>633</v>
      </c>
      <c r="AC479" s="61">
        <v>12</v>
      </c>
      <c r="AD479" s="61">
        <v>7</v>
      </c>
      <c r="AE479" s="61">
        <v>6</v>
      </c>
      <c r="AF479" s="61">
        <v>0</v>
      </c>
      <c r="AG479" s="61">
        <v>14</v>
      </c>
      <c r="AH479" s="61">
        <v>13</v>
      </c>
      <c r="AI479" s="61">
        <v>0</v>
      </c>
      <c r="AJ479" s="61">
        <v>9</v>
      </c>
      <c r="AK479" s="61">
        <v>3</v>
      </c>
      <c r="AL479" s="61">
        <v>12</v>
      </c>
      <c r="AV479" s="13"/>
      <c r="AX479" s="61"/>
      <c r="BM479" s="13"/>
      <c r="BN479" s="6"/>
      <c r="BO479" s="6"/>
      <c r="BP479" s="8">
        <f t="shared" si="169"/>
        <v>0</v>
      </c>
      <c r="BQ479" s="12"/>
    </row>
    <row r="480" spans="1:69" s="1" customFormat="1" ht="12" customHeight="1" x14ac:dyDescent="0.15">
      <c r="A480" s="3" t="s">
        <v>385</v>
      </c>
      <c r="B480" s="3" t="s">
        <v>629</v>
      </c>
      <c r="C480" s="1">
        <v>12</v>
      </c>
      <c r="D480" s="1" t="s">
        <v>304</v>
      </c>
      <c r="E480" s="2">
        <v>54</v>
      </c>
      <c r="F480" s="34">
        <f t="shared" si="155"/>
        <v>81</v>
      </c>
      <c r="G480" s="34">
        <f t="shared" si="156"/>
        <v>93.96</v>
      </c>
      <c r="H480" s="33">
        <f t="shared" si="157"/>
        <v>7.8299999999999992</v>
      </c>
      <c r="I480" s="33">
        <f t="shared" si="158"/>
        <v>8.6129999999999995</v>
      </c>
      <c r="J480" s="35">
        <f t="shared" si="159"/>
        <v>8</v>
      </c>
      <c r="K480" s="33">
        <f t="shared" si="160"/>
        <v>0.17000000000000082</v>
      </c>
      <c r="L480" s="33">
        <f t="shared" si="161"/>
        <v>2.0400000000000098</v>
      </c>
      <c r="M480" s="33" t="s">
        <v>634</v>
      </c>
      <c r="N480" s="33">
        <v>16</v>
      </c>
      <c r="O480" s="33">
        <f t="shared" si="162"/>
        <v>5.8724999999999996</v>
      </c>
      <c r="P480" s="33">
        <f t="shared" si="163"/>
        <v>6</v>
      </c>
      <c r="Q480" s="33">
        <f t="shared" si="164"/>
        <v>0.12750000000000039</v>
      </c>
      <c r="R480" s="33">
        <f t="shared" si="165"/>
        <v>2.0400000000000063</v>
      </c>
      <c r="S480" s="1" t="str">
        <f t="shared" si="166"/>
        <v xml:space="preserve">head </v>
      </c>
      <c r="T480" s="6">
        <f t="shared" si="167"/>
        <v>6</v>
      </c>
      <c r="U480" s="13"/>
      <c r="V480" s="13"/>
      <c r="Y480" s="61"/>
      <c r="Z480" s="61"/>
      <c r="AA480" s="61"/>
      <c r="AC480" s="61"/>
      <c r="AD480" s="6">
        <v>13</v>
      </c>
      <c r="AE480" s="1" t="s">
        <v>635</v>
      </c>
      <c r="AV480" s="13"/>
      <c r="AX480" s="61"/>
      <c r="BN480" s="6"/>
      <c r="BO480" s="6"/>
      <c r="BP480" s="8">
        <f t="shared" si="169"/>
        <v>0</v>
      </c>
      <c r="BQ480" s="12"/>
    </row>
    <row r="481" spans="1:69" s="1" customFormat="1" ht="12" customHeight="1" x14ac:dyDescent="0.15">
      <c r="A481" s="3" t="s">
        <v>151</v>
      </c>
      <c r="B481" s="3" t="s">
        <v>629</v>
      </c>
      <c r="C481" s="1">
        <v>24</v>
      </c>
      <c r="D481" s="1" t="s">
        <v>304</v>
      </c>
      <c r="E481" s="2">
        <v>88</v>
      </c>
      <c r="F481" s="34">
        <f t="shared" si="155"/>
        <v>132</v>
      </c>
      <c r="G481" s="34">
        <f t="shared" si="156"/>
        <v>153.11999999999998</v>
      </c>
      <c r="H481" s="33">
        <f t="shared" si="157"/>
        <v>6.379999999999999</v>
      </c>
      <c r="I481" s="33">
        <f t="shared" si="158"/>
        <v>7.0179999999999998</v>
      </c>
      <c r="J481" s="35">
        <f t="shared" si="159"/>
        <v>6</v>
      </c>
      <c r="K481" s="33">
        <f t="shared" si="160"/>
        <v>-0.37999999999999901</v>
      </c>
      <c r="L481" s="33">
        <f t="shared" si="161"/>
        <v>-9.1199999999999761</v>
      </c>
      <c r="M481" s="33" t="s">
        <v>106</v>
      </c>
      <c r="N481" s="33">
        <v>24</v>
      </c>
      <c r="O481" s="33">
        <f t="shared" si="162"/>
        <v>6.379999999999999</v>
      </c>
      <c r="P481" s="33">
        <f t="shared" si="163"/>
        <v>6</v>
      </c>
      <c r="Q481" s="33">
        <f t="shared" si="164"/>
        <v>-0.37999999999999901</v>
      </c>
      <c r="R481" s="33">
        <f t="shared" si="165"/>
        <v>-9.1199999999999761</v>
      </c>
      <c r="S481" s="1" t="str">
        <f t="shared" si="166"/>
        <v>bunch</v>
      </c>
      <c r="T481" s="6">
        <f t="shared" si="167"/>
        <v>6</v>
      </c>
      <c r="U481" s="13"/>
      <c r="V481" s="13"/>
      <c r="Y481" s="61"/>
      <c r="Z481" s="61"/>
      <c r="AA481" s="61"/>
      <c r="AB481" s="1" t="s">
        <v>636</v>
      </c>
      <c r="AC481" s="1">
        <v>10</v>
      </c>
      <c r="AD481" s="6">
        <v>6</v>
      </c>
      <c r="AV481" s="13"/>
      <c r="AX481" s="61"/>
      <c r="BN481" s="6"/>
      <c r="BO481" s="6"/>
      <c r="BP481" s="8">
        <f t="shared" si="169"/>
        <v>0</v>
      </c>
      <c r="BQ481" s="12"/>
    </row>
    <row r="482" spans="1:69" s="1" customFormat="1" ht="12" customHeight="1" x14ac:dyDescent="0.15">
      <c r="A482" s="3" t="s">
        <v>165</v>
      </c>
      <c r="B482" s="3" t="s">
        <v>612</v>
      </c>
      <c r="C482" s="1">
        <v>42</v>
      </c>
      <c r="D482" s="1" t="s">
        <v>304</v>
      </c>
      <c r="E482" s="2">
        <v>30</v>
      </c>
      <c r="F482" s="34">
        <f t="shared" si="155"/>
        <v>45</v>
      </c>
      <c r="G482" s="34">
        <f t="shared" si="156"/>
        <v>52.199999999999996</v>
      </c>
      <c r="H482" s="33">
        <f t="shared" si="157"/>
        <v>1.2428571428571427</v>
      </c>
      <c r="I482" s="33">
        <f t="shared" si="158"/>
        <v>1.367142857142857</v>
      </c>
      <c r="J482" s="35">
        <f t="shared" si="159"/>
        <v>1</v>
      </c>
      <c r="K482" s="33">
        <f t="shared" si="160"/>
        <v>-0.24285714285714266</v>
      </c>
      <c r="L482" s="33">
        <f t="shared" si="161"/>
        <v>-10.199999999999992</v>
      </c>
      <c r="M482" s="33" t="s">
        <v>176</v>
      </c>
      <c r="N482" s="33">
        <v>42</v>
      </c>
      <c r="O482" s="33">
        <f t="shared" si="162"/>
        <v>1.2428571428571427</v>
      </c>
      <c r="P482" s="33">
        <f t="shared" si="163"/>
        <v>1</v>
      </c>
      <c r="Q482" s="33">
        <f t="shared" si="164"/>
        <v>-0.24285714285714266</v>
      </c>
      <c r="R482" s="33">
        <f t="shared" si="165"/>
        <v>-10.199999999999992</v>
      </c>
      <c r="S482" s="1" t="str">
        <f t="shared" si="166"/>
        <v>fruit</v>
      </c>
      <c r="T482" s="6">
        <f t="shared" si="167"/>
        <v>1</v>
      </c>
      <c r="U482" s="13"/>
      <c r="V482" s="13"/>
      <c r="Y482" s="61"/>
      <c r="Z482" s="61"/>
      <c r="AA482" s="61"/>
      <c r="AC482" s="61"/>
      <c r="AD482" s="61"/>
      <c r="AE482" s="61"/>
      <c r="AF482" s="61"/>
      <c r="AG482" s="61"/>
      <c r="AH482" s="13" t="s">
        <v>313</v>
      </c>
      <c r="AI482" s="1" t="s">
        <v>204</v>
      </c>
      <c r="AV482" s="13"/>
      <c r="AX482" s="61"/>
      <c r="BK482" s="1" t="s">
        <v>204</v>
      </c>
      <c r="BM482" s="13"/>
      <c r="BN482" s="6"/>
      <c r="BO482" s="6"/>
      <c r="BP482" s="8">
        <f t="shared" si="169"/>
        <v>0</v>
      </c>
      <c r="BQ482" s="12"/>
    </row>
    <row r="483" spans="1:69" s="1" customFormat="1" ht="12" customHeight="1" x14ac:dyDescent="0.15">
      <c r="A483" s="17" t="s">
        <v>169</v>
      </c>
      <c r="B483" s="17" t="s">
        <v>612</v>
      </c>
      <c r="C483" s="1">
        <v>24</v>
      </c>
      <c r="D483" s="13" t="s">
        <v>304</v>
      </c>
      <c r="E483" s="2">
        <v>62</v>
      </c>
      <c r="F483" s="34">
        <f t="shared" si="155"/>
        <v>93</v>
      </c>
      <c r="G483" s="34">
        <f t="shared" si="156"/>
        <v>107.88</v>
      </c>
      <c r="H483" s="33">
        <f t="shared" si="157"/>
        <v>4.4950000000000001</v>
      </c>
      <c r="I483" s="33">
        <f t="shared" si="158"/>
        <v>4.9445000000000006</v>
      </c>
      <c r="J483" s="35">
        <f t="shared" si="159"/>
        <v>4</v>
      </c>
      <c r="K483" s="33">
        <f t="shared" si="160"/>
        <v>-0.49500000000000011</v>
      </c>
      <c r="L483" s="33">
        <f t="shared" si="161"/>
        <v>-11.880000000000003</v>
      </c>
      <c r="M483" s="33" t="s">
        <v>176</v>
      </c>
      <c r="N483" s="33">
        <v>24</v>
      </c>
      <c r="O483" s="33">
        <f t="shared" si="162"/>
        <v>4.4950000000000001</v>
      </c>
      <c r="P483" s="33">
        <f t="shared" si="163"/>
        <v>4</v>
      </c>
      <c r="Q483" s="33">
        <f t="shared" si="164"/>
        <v>-0.49500000000000011</v>
      </c>
      <c r="R483" s="33">
        <f t="shared" si="165"/>
        <v>-11.880000000000003</v>
      </c>
      <c r="S483" s="1" t="str">
        <f t="shared" si="166"/>
        <v>fruit</v>
      </c>
      <c r="T483" s="6">
        <f t="shared" si="167"/>
        <v>4</v>
      </c>
      <c r="U483" s="13"/>
      <c r="V483" s="13"/>
      <c r="Y483" s="61"/>
      <c r="Z483" s="61"/>
      <c r="AA483" s="61"/>
      <c r="AC483" s="61"/>
      <c r="AD483" s="61"/>
      <c r="AE483" s="61"/>
      <c r="AF483" s="61"/>
      <c r="AG483" s="61"/>
      <c r="AH483" s="13" t="s">
        <v>541</v>
      </c>
      <c r="AI483" s="1" t="s">
        <v>589</v>
      </c>
      <c r="AJ483" s="1">
        <v>9</v>
      </c>
      <c r="AK483" s="13" t="s">
        <v>637</v>
      </c>
      <c r="AL483" s="13" t="s">
        <v>450</v>
      </c>
      <c r="AV483" s="13"/>
      <c r="AX483" s="61"/>
      <c r="BM483" s="13"/>
      <c r="BN483" s="6"/>
      <c r="BO483" s="6"/>
      <c r="BP483" s="8">
        <f t="shared" si="169"/>
        <v>0</v>
      </c>
      <c r="BQ483" s="12"/>
    </row>
    <row r="484" spans="1:69" s="1" customFormat="1" ht="12" customHeight="1" x14ac:dyDescent="0.15">
      <c r="A484" s="3" t="s">
        <v>172</v>
      </c>
      <c r="B484" s="3" t="s">
        <v>606</v>
      </c>
      <c r="C484" s="1">
        <v>22</v>
      </c>
      <c r="D484" s="1" t="s">
        <v>107</v>
      </c>
      <c r="E484" s="2">
        <v>134</v>
      </c>
      <c r="F484" s="34">
        <f t="shared" si="155"/>
        <v>201</v>
      </c>
      <c r="G484" s="34">
        <f t="shared" si="156"/>
        <v>233.16</v>
      </c>
      <c r="H484" s="33">
        <f t="shared" si="157"/>
        <v>10.598181818181818</v>
      </c>
      <c r="I484" s="33">
        <f t="shared" si="158"/>
        <v>11.658000000000001</v>
      </c>
      <c r="J484" s="35">
        <f t="shared" si="159"/>
        <v>11</v>
      </c>
      <c r="K484" s="33">
        <f t="shared" si="160"/>
        <v>0.4018181818181823</v>
      </c>
      <c r="L484" s="33">
        <f t="shared" si="161"/>
        <v>8.8400000000000105</v>
      </c>
      <c r="M484" s="33" t="s">
        <v>201</v>
      </c>
      <c r="N484" s="33">
        <v>240</v>
      </c>
      <c r="O484" s="33">
        <f t="shared" si="162"/>
        <v>0.97150000000000003</v>
      </c>
      <c r="P484" s="33">
        <f t="shared" si="163"/>
        <v>1</v>
      </c>
      <c r="Q484" s="33">
        <f t="shared" si="164"/>
        <v>2.849999999999997E-2</v>
      </c>
      <c r="R484" s="33">
        <f t="shared" si="165"/>
        <v>6.8399999999999928</v>
      </c>
      <c r="S484" s="1" t="str">
        <f t="shared" si="166"/>
        <v>2 oz</v>
      </c>
      <c r="T484" s="6">
        <f t="shared" si="167"/>
        <v>1</v>
      </c>
      <c r="U484" s="13"/>
      <c r="V484" s="13"/>
      <c r="Y484" s="61"/>
      <c r="Z484" s="61"/>
      <c r="AA484" s="61"/>
      <c r="AB484" s="1" t="s">
        <v>78</v>
      </c>
      <c r="AC484" s="1" t="s">
        <v>638</v>
      </c>
      <c r="AD484" s="61">
        <v>5</v>
      </c>
      <c r="AE484" s="61">
        <v>3</v>
      </c>
      <c r="AF484" s="61">
        <v>7</v>
      </c>
      <c r="AG484" s="61">
        <v>2</v>
      </c>
      <c r="AH484" s="61">
        <v>3</v>
      </c>
      <c r="AI484" s="61">
        <v>7</v>
      </c>
      <c r="AJ484" s="61">
        <v>1</v>
      </c>
      <c r="AK484" s="61">
        <v>2</v>
      </c>
      <c r="AL484" s="61">
        <v>3</v>
      </c>
      <c r="AM484" s="61">
        <v>2</v>
      </c>
      <c r="AV484" s="13"/>
      <c r="AX484" s="61"/>
      <c r="BF484" s="63">
        <v>7</v>
      </c>
      <c r="BG484" s="63">
        <v>3</v>
      </c>
      <c r="BH484" s="63">
        <v>6</v>
      </c>
      <c r="BI484" s="63">
        <v>4</v>
      </c>
      <c r="BJ484" s="61">
        <v>4</v>
      </c>
      <c r="BK484" s="61">
        <v>8</v>
      </c>
      <c r="BM484" s="13"/>
      <c r="BN484" s="6"/>
      <c r="BO484" s="6"/>
      <c r="BP484" s="8">
        <f t="shared" si="169"/>
        <v>0</v>
      </c>
      <c r="BQ484" s="13"/>
    </row>
    <row r="485" spans="1:69" s="1" customFormat="1" ht="12" customHeight="1" x14ac:dyDescent="0.15">
      <c r="A485" s="3" t="s">
        <v>172</v>
      </c>
      <c r="B485" s="3" t="s">
        <v>606</v>
      </c>
      <c r="C485" s="1">
        <v>30</v>
      </c>
      <c r="D485" s="1" t="s">
        <v>107</v>
      </c>
      <c r="E485" s="2">
        <v>165</v>
      </c>
      <c r="F485" s="34">
        <f t="shared" si="155"/>
        <v>247.5</v>
      </c>
      <c r="G485" s="34">
        <f t="shared" si="156"/>
        <v>287.09999999999997</v>
      </c>
      <c r="H485" s="33">
        <f t="shared" si="157"/>
        <v>9.5699999999999985</v>
      </c>
      <c r="I485" s="33">
        <f t="shared" si="158"/>
        <v>10.526999999999999</v>
      </c>
      <c r="J485" s="35">
        <f t="shared" si="159"/>
        <v>10</v>
      </c>
      <c r="K485" s="33">
        <f t="shared" si="160"/>
        <v>0.43000000000000149</v>
      </c>
      <c r="L485" s="33">
        <f t="shared" si="161"/>
        <v>12.900000000000045</v>
      </c>
      <c r="M485" s="33" t="s">
        <v>201</v>
      </c>
      <c r="N485" s="33">
        <v>240</v>
      </c>
      <c r="O485" s="33">
        <f t="shared" si="162"/>
        <v>1.1962499999999998</v>
      </c>
      <c r="P485" s="33">
        <f t="shared" si="163"/>
        <v>1</v>
      </c>
      <c r="Q485" s="33">
        <f t="shared" si="164"/>
        <v>-0.19624999999999981</v>
      </c>
      <c r="R485" s="33">
        <f t="shared" si="165"/>
        <v>-47.099999999999952</v>
      </c>
      <c r="S485" s="1" t="str">
        <f t="shared" si="166"/>
        <v>2 oz</v>
      </c>
      <c r="T485" s="6">
        <f t="shared" si="167"/>
        <v>1</v>
      </c>
      <c r="U485" s="13"/>
      <c r="V485" s="13"/>
      <c r="Y485" s="61"/>
      <c r="Z485" s="61"/>
      <c r="AA485" s="61"/>
      <c r="AB485" s="1" t="s">
        <v>78</v>
      </c>
      <c r="AC485" s="1" t="s">
        <v>638</v>
      </c>
      <c r="AD485" s="61">
        <v>5</v>
      </c>
      <c r="AE485" s="61">
        <v>3</v>
      </c>
      <c r="AF485" s="61">
        <v>7</v>
      </c>
      <c r="AG485" s="61">
        <v>2</v>
      </c>
      <c r="AH485" s="61">
        <v>3</v>
      </c>
      <c r="AI485" s="61">
        <v>7</v>
      </c>
      <c r="AJ485" s="61">
        <v>1</v>
      </c>
      <c r="AK485" s="61">
        <v>2</v>
      </c>
      <c r="AL485" s="61">
        <v>3</v>
      </c>
      <c r="AM485" s="61">
        <v>2</v>
      </c>
      <c r="AV485" s="13"/>
      <c r="AX485" s="61"/>
      <c r="BM485" s="13"/>
      <c r="BN485" s="6"/>
      <c r="BO485" s="6"/>
      <c r="BP485" s="8">
        <f t="shared" si="169"/>
        <v>0</v>
      </c>
      <c r="BQ485" s="13"/>
    </row>
    <row r="486" spans="1:69" s="1" customFormat="1" ht="12" customHeight="1" x14ac:dyDescent="0.15">
      <c r="A486" s="17" t="s">
        <v>174</v>
      </c>
      <c r="B486" s="17" t="s">
        <v>639</v>
      </c>
      <c r="C486" s="13">
        <v>5</v>
      </c>
      <c r="D486" s="13" t="s">
        <v>107</v>
      </c>
      <c r="E486" s="2">
        <v>15</v>
      </c>
      <c r="F486" s="34">
        <f t="shared" si="155"/>
        <v>22.5</v>
      </c>
      <c r="G486" s="34">
        <f t="shared" si="156"/>
        <v>26.099999999999998</v>
      </c>
      <c r="H486" s="33">
        <f t="shared" si="157"/>
        <v>5.22</v>
      </c>
      <c r="I486" s="33">
        <f t="shared" si="158"/>
        <v>5.742</v>
      </c>
      <c r="J486" s="35">
        <f t="shared" si="159"/>
        <v>5</v>
      </c>
      <c r="K486" s="33">
        <f t="shared" si="160"/>
        <v>-0.21999999999999975</v>
      </c>
      <c r="L486" s="33">
        <f t="shared" si="161"/>
        <v>-1.0999999999999988</v>
      </c>
      <c r="M486" s="33" t="s">
        <v>110</v>
      </c>
      <c r="N486" s="33">
        <v>20</v>
      </c>
      <c r="O486" s="33">
        <f t="shared" si="162"/>
        <v>1.3049999999999999</v>
      </c>
      <c r="P486" s="33">
        <f t="shared" si="163"/>
        <v>1</v>
      </c>
      <c r="Q486" s="33">
        <f t="shared" si="164"/>
        <v>-0.30499999999999994</v>
      </c>
      <c r="R486" s="33">
        <f t="shared" si="165"/>
        <v>-6.0999999999999988</v>
      </c>
      <c r="S486" s="1" t="str">
        <f t="shared" si="166"/>
        <v>1/4 lbs</v>
      </c>
      <c r="T486" s="6">
        <f t="shared" si="167"/>
        <v>1</v>
      </c>
      <c r="U486" s="13"/>
      <c r="V486" s="13"/>
      <c r="Y486" s="61"/>
      <c r="Z486" s="61"/>
      <c r="AA486" s="61"/>
      <c r="AD486" s="35"/>
      <c r="AE486" s="13"/>
      <c r="AF486" s="61"/>
      <c r="AG486" s="61"/>
      <c r="AH486" s="61"/>
      <c r="AJ486" s="61"/>
      <c r="AL486" s="13"/>
      <c r="AM486" s="13"/>
      <c r="AN486" s="13"/>
      <c r="AO486" s="61"/>
      <c r="AP486" s="61"/>
      <c r="AQ486" s="61"/>
      <c r="AR486" s="13"/>
      <c r="AS486" s="61"/>
      <c r="AV486" s="13"/>
      <c r="AW486" s="61"/>
      <c r="AX486" s="61"/>
      <c r="AY486" s="61"/>
      <c r="AZ486" s="61"/>
      <c r="BA486" s="61"/>
      <c r="BB486" s="61"/>
      <c r="BC486" s="61"/>
      <c r="BD486" s="61">
        <v>7</v>
      </c>
      <c r="BE486" s="63">
        <v>3.5</v>
      </c>
      <c r="BF486" s="63">
        <v>3.5</v>
      </c>
      <c r="BG486" s="63">
        <v>3</v>
      </c>
      <c r="BH486" s="63">
        <v>2.5</v>
      </c>
      <c r="BI486" s="63">
        <v>1</v>
      </c>
      <c r="BJ486" s="61">
        <v>1</v>
      </c>
      <c r="BK486" s="63">
        <v>2.5</v>
      </c>
      <c r="BM486" s="13"/>
      <c r="BN486" s="6"/>
      <c r="BO486" s="6"/>
      <c r="BP486" s="8">
        <f t="shared" si="169"/>
        <v>0</v>
      </c>
      <c r="BQ486" s="12"/>
    </row>
    <row r="487" spans="1:69" s="1" customFormat="1" ht="12" customHeight="1" x14ac:dyDescent="0.15">
      <c r="A487" s="17" t="s">
        <v>640</v>
      </c>
      <c r="B487" s="17" t="s">
        <v>612</v>
      </c>
      <c r="C487" s="1">
        <v>48</v>
      </c>
      <c r="D487" s="13" t="s">
        <v>304</v>
      </c>
      <c r="E487" s="2">
        <v>88</v>
      </c>
      <c r="F487" s="34">
        <f t="shared" si="155"/>
        <v>132</v>
      </c>
      <c r="G487" s="34">
        <f t="shared" si="156"/>
        <v>153.11999999999998</v>
      </c>
      <c r="H487" s="33">
        <f t="shared" si="157"/>
        <v>3.1899999999999995</v>
      </c>
      <c r="I487" s="33">
        <f t="shared" si="158"/>
        <v>3.5089999999999999</v>
      </c>
      <c r="J487" s="35">
        <f t="shared" si="159"/>
        <v>3</v>
      </c>
      <c r="K487" s="33">
        <f t="shared" si="160"/>
        <v>-0.1899999999999995</v>
      </c>
      <c r="L487" s="33">
        <f t="shared" si="161"/>
        <v>-9.1199999999999761</v>
      </c>
      <c r="M487" s="33" t="s">
        <v>176</v>
      </c>
      <c r="N487" s="33">
        <v>48</v>
      </c>
      <c r="O487" s="33">
        <f t="shared" si="162"/>
        <v>3.1899999999999995</v>
      </c>
      <c r="P487" s="33">
        <f t="shared" si="163"/>
        <v>3</v>
      </c>
      <c r="Q487" s="33">
        <f t="shared" si="164"/>
        <v>-0.1899999999999995</v>
      </c>
      <c r="R487" s="33">
        <f t="shared" si="165"/>
        <v>-9.1199999999999761</v>
      </c>
      <c r="S487" s="1" t="str">
        <f t="shared" si="166"/>
        <v>fruit</v>
      </c>
      <c r="T487" s="6">
        <f t="shared" si="167"/>
        <v>3</v>
      </c>
      <c r="U487" s="13"/>
      <c r="AG487" s="13"/>
      <c r="AH487" s="13"/>
      <c r="AK487" s="13"/>
      <c r="AL487" s="13"/>
      <c r="AM487" s="13"/>
      <c r="AN487" s="13"/>
      <c r="AO487" s="13"/>
      <c r="AP487" s="1" t="s">
        <v>541</v>
      </c>
      <c r="AQ487" s="13" t="s">
        <v>314</v>
      </c>
      <c r="AR487" s="13" t="s">
        <v>589</v>
      </c>
      <c r="AS487" s="13" t="s">
        <v>616</v>
      </c>
      <c r="AV487" s="13"/>
      <c r="AZ487" s="13"/>
      <c r="BM487" s="35"/>
      <c r="BN487" s="6"/>
      <c r="BO487" s="6"/>
      <c r="BP487" s="8">
        <f t="shared" si="169"/>
        <v>0</v>
      </c>
    </row>
    <row r="488" spans="1:69" s="1" customFormat="1" ht="12" customHeight="1" x14ac:dyDescent="0.15">
      <c r="A488" s="17" t="s">
        <v>423</v>
      </c>
      <c r="B488" s="17" t="s">
        <v>629</v>
      </c>
      <c r="C488" s="1">
        <v>20</v>
      </c>
      <c r="D488" s="13" t="s">
        <v>149</v>
      </c>
      <c r="E488" s="2">
        <v>72</v>
      </c>
      <c r="F488" s="34">
        <f t="shared" si="155"/>
        <v>108</v>
      </c>
      <c r="G488" s="34">
        <f t="shared" si="156"/>
        <v>125.27999999999999</v>
      </c>
      <c r="H488" s="33">
        <f t="shared" si="157"/>
        <v>6.2639999999999993</v>
      </c>
      <c r="I488" s="33">
        <f t="shared" si="158"/>
        <v>6.8903999999999996</v>
      </c>
      <c r="J488" s="35">
        <f t="shared" si="159"/>
        <v>6</v>
      </c>
      <c r="K488" s="33">
        <f t="shared" si="160"/>
        <v>-0.26399999999999935</v>
      </c>
      <c r="L488" s="33">
        <f t="shared" si="161"/>
        <v>-5.2799999999999869</v>
      </c>
      <c r="M488" s="33" t="s">
        <v>149</v>
      </c>
      <c r="N488" s="33">
        <v>20</v>
      </c>
      <c r="O488" s="33">
        <f t="shared" si="162"/>
        <v>6.2639999999999993</v>
      </c>
      <c r="P488" s="33">
        <f t="shared" si="163"/>
        <v>6</v>
      </c>
      <c r="Q488" s="33">
        <f t="shared" si="164"/>
        <v>-0.26399999999999935</v>
      </c>
      <c r="R488" s="33">
        <f t="shared" si="165"/>
        <v>-5.2799999999999869</v>
      </c>
      <c r="S488" s="1" t="str">
        <f t="shared" si="166"/>
        <v>1 lbs</v>
      </c>
      <c r="T488" s="6">
        <f t="shared" si="167"/>
        <v>6</v>
      </c>
      <c r="U488" s="13"/>
      <c r="V488" s="13"/>
      <c r="Y488" s="61"/>
      <c r="Z488" s="61"/>
      <c r="AA488" s="61"/>
      <c r="AD488" s="35"/>
      <c r="AF488" s="61"/>
      <c r="AG488" s="61"/>
      <c r="AH488" s="13"/>
      <c r="AK488" s="61"/>
      <c r="AL488" s="61"/>
      <c r="AM488" s="13"/>
      <c r="AN488" s="61"/>
      <c r="AO488" s="61"/>
      <c r="AQ488" s="13"/>
      <c r="AR488" s="13"/>
      <c r="AV488" s="13"/>
      <c r="AX488" s="61"/>
      <c r="BM488" s="13"/>
      <c r="BN488" s="6"/>
      <c r="BO488" s="6"/>
      <c r="BP488" s="8">
        <f t="shared" si="169"/>
        <v>0</v>
      </c>
    </row>
    <row r="489" spans="1:69" s="1" customFormat="1" ht="12" customHeight="1" x14ac:dyDescent="0.15">
      <c r="A489" s="17" t="s">
        <v>430</v>
      </c>
      <c r="B489" s="17" t="s">
        <v>632</v>
      </c>
      <c r="C489" s="1">
        <v>18</v>
      </c>
      <c r="D489" s="13" t="s">
        <v>107</v>
      </c>
      <c r="E489" s="2">
        <v>50</v>
      </c>
      <c r="F489" s="34">
        <f t="shared" si="155"/>
        <v>75</v>
      </c>
      <c r="G489" s="34">
        <f t="shared" si="156"/>
        <v>87</v>
      </c>
      <c r="H489" s="33">
        <f t="shared" si="157"/>
        <v>4.833333333333333</v>
      </c>
      <c r="I489" s="33">
        <f t="shared" si="158"/>
        <v>5.3166666666666664</v>
      </c>
      <c r="J489" s="35">
        <f t="shared" si="159"/>
        <v>5</v>
      </c>
      <c r="K489" s="33">
        <f t="shared" si="160"/>
        <v>0.16666666666666696</v>
      </c>
      <c r="L489" s="33">
        <f t="shared" si="161"/>
        <v>3.0000000000000053</v>
      </c>
      <c r="M489" s="33" t="s">
        <v>112</v>
      </c>
      <c r="N489" s="33">
        <v>36</v>
      </c>
      <c r="O489" s="33">
        <f t="shared" si="162"/>
        <v>2.4166666666666665</v>
      </c>
      <c r="P489" s="33">
        <f t="shared" si="163"/>
        <v>2</v>
      </c>
      <c r="Q489" s="33">
        <f t="shared" si="164"/>
        <v>-0.41666666666666652</v>
      </c>
      <c r="R489" s="33">
        <f t="shared" si="165"/>
        <v>-14.999999999999995</v>
      </c>
      <c r="S489" s="1" t="str">
        <f t="shared" si="166"/>
        <v>1/2 lbs</v>
      </c>
      <c r="T489" s="6">
        <f t="shared" si="167"/>
        <v>2</v>
      </c>
      <c r="U489" s="13"/>
      <c r="V489" s="13"/>
      <c r="Y489" s="61"/>
      <c r="Z489" s="61"/>
      <c r="AA489" s="61"/>
      <c r="AD489" s="35"/>
      <c r="AF489" s="61"/>
      <c r="AG489" s="61"/>
      <c r="AH489" s="13"/>
      <c r="AK489" s="61"/>
      <c r="AL489" s="61"/>
      <c r="AM489" s="13"/>
      <c r="AN489" s="61"/>
      <c r="AO489" s="61"/>
      <c r="AQ489" s="13"/>
      <c r="AR489" s="13"/>
      <c r="AU489" s="16" t="s">
        <v>317</v>
      </c>
      <c r="AV489" s="13"/>
      <c r="AX489" s="61"/>
      <c r="BM489" s="13"/>
      <c r="BN489" s="6"/>
      <c r="BO489" s="6"/>
      <c r="BP489" s="8">
        <f t="shared" si="169"/>
        <v>0</v>
      </c>
    </row>
    <row r="490" spans="1:69" s="1" customFormat="1" ht="12" customHeight="1" x14ac:dyDescent="0.15">
      <c r="A490" s="17" t="s">
        <v>181</v>
      </c>
      <c r="B490" s="17" t="s">
        <v>629</v>
      </c>
      <c r="C490" s="1">
        <v>24</v>
      </c>
      <c r="D490" s="13" t="s">
        <v>304</v>
      </c>
      <c r="E490" s="2">
        <v>54</v>
      </c>
      <c r="F490" s="34">
        <f t="shared" si="155"/>
        <v>81</v>
      </c>
      <c r="G490" s="34">
        <f t="shared" si="156"/>
        <v>93.96</v>
      </c>
      <c r="H490" s="33">
        <f t="shared" si="157"/>
        <v>3.9149999999999996</v>
      </c>
      <c r="I490" s="33">
        <f t="shared" si="158"/>
        <v>4.3064999999999998</v>
      </c>
      <c r="J490" s="35">
        <f t="shared" si="159"/>
        <v>4</v>
      </c>
      <c r="K490" s="33">
        <f t="shared" si="160"/>
        <v>8.5000000000000409E-2</v>
      </c>
      <c r="L490" s="33">
        <f t="shared" si="161"/>
        <v>2.0400000000000098</v>
      </c>
      <c r="M490" s="33" t="s">
        <v>106</v>
      </c>
      <c r="N490" s="33">
        <v>24</v>
      </c>
      <c r="O490" s="33">
        <f t="shared" si="162"/>
        <v>3.9149999999999996</v>
      </c>
      <c r="P490" s="33">
        <f t="shared" si="163"/>
        <v>4</v>
      </c>
      <c r="Q490" s="33">
        <f t="shared" si="164"/>
        <v>8.5000000000000409E-2</v>
      </c>
      <c r="R490" s="33">
        <f t="shared" si="165"/>
        <v>2.0400000000000098</v>
      </c>
      <c r="S490" s="1" t="str">
        <f t="shared" si="166"/>
        <v>bunch</v>
      </c>
      <c r="T490" s="6">
        <f t="shared" si="167"/>
        <v>4</v>
      </c>
      <c r="U490" s="13"/>
      <c r="V490" s="13"/>
      <c r="Y490" s="61"/>
      <c r="Z490" s="61"/>
      <c r="AA490" s="61"/>
      <c r="AD490" s="6"/>
      <c r="AF490" s="1">
        <v>8</v>
      </c>
      <c r="AG490" s="1">
        <v>10</v>
      </c>
      <c r="AV490" s="13"/>
      <c r="AX490" s="61"/>
      <c r="BM490" s="13"/>
      <c r="BN490" s="6"/>
      <c r="BO490" s="6"/>
      <c r="BP490" s="8">
        <f t="shared" si="169"/>
        <v>0</v>
      </c>
    </row>
    <row r="491" spans="1:69" s="1" customFormat="1" ht="12" customHeight="1" x14ac:dyDescent="0.15">
      <c r="A491" s="3" t="s">
        <v>183</v>
      </c>
      <c r="B491" s="3" t="s">
        <v>629</v>
      </c>
      <c r="C491" s="1">
        <v>24</v>
      </c>
      <c r="D491" s="1" t="s">
        <v>304</v>
      </c>
      <c r="E491" s="2">
        <v>52</v>
      </c>
      <c r="F491" s="34">
        <f t="shared" si="155"/>
        <v>78</v>
      </c>
      <c r="G491" s="34">
        <f t="shared" si="156"/>
        <v>90.47999999999999</v>
      </c>
      <c r="H491" s="33">
        <f t="shared" si="157"/>
        <v>3.7699999999999996</v>
      </c>
      <c r="I491" s="33">
        <f t="shared" si="158"/>
        <v>4.1470000000000002</v>
      </c>
      <c r="J491" s="35">
        <f t="shared" si="159"/>
        <v>4</v>
      </c>
      <c r="K491" s="33">
        <f t="shared" si="160"/>
        <v>0.23000000000000043</v>
      </c>
      <c r="L491" s="33">
        <f t="shared" si="161"/>
        <v>5.5200000000000102</v>
      </c>
      <c r="M491" s="33" t="s">
        <v>106</v>
      </c>
      <c r="N491" s="33">
        <v>24</v>
      </c>
      <c r="O491" s="33">
        <f t="shared" si="162"/>
        <v>3.7699999999999996</v>
      </c>
      <c r="P491" s="33">
        <f t="shared" si="163"/>
        <v>4</v>
      </c>
      <c r="Q491" s="33">
        <f t="shared" si="164"/>
        <v>0.23000000000000043</v>
      </c>
      <c r="R491" s="33">
        <f t="shared" si="165"/>
        <v>5.5200000000000102</v>
      </c>
      <c r="S491" s="1" t="str">
        <f t="shared" si="166"/>
        <v>bunch</v>
      </c>
      <c r="T491" s="6">
        <f t="shared" si="167"/>
        <v>4</v>
      </c>
      <c r="U491" s="13"/>
      <c r="V491" s="13"/>
      <c r="Y491" s="61"/>
      <c r="Z491" s="61"/>
      <c r="AA491" s="61"/>
      <c r="AB491" s="1">
        <v>24</v>
      </c>
      <c r="AC491" s="1" t="s">
        <v>361</v>
      </c>
      <c r="AD491" s="6">
        <v>20</v>
      </c>
      <c r="AE491" s="1">
        <v>6</v>
      </c>
      <c r="AF491" s="1">
        <v>19</v>
      </c>
      <c r="AG491" s="1">
        <v>19</v>
      </c>
      <c r="AH491" s="1">
        <v>4</v>
      </c>
      <c r="AI491" s="1">
        <v>16</v>
      </c>
      <c r="AV491" s="13"/>
      <c r="AX491" s="61"/>
      <c r="BN491" s="6"/>
      <c r="BO491" s="6"/>
      <c r="BP491" s="8">
        <f t="shared" si="169"/>
        <v>0</v>
      </c>
      <c r="BQ491" s="12"/>
    </row>
    <row r="492" spans="1:69" s="1" customFormat="1" ht="12" customHeight="1" x14ac:dyDescent="0.15">
      <c r="A492" s="17" t="s">
        <v>189</v>
      </c>
      <c r="B492" s="17" t="s">
        <v>629</v>
      </c>
      <c r="C492" s="1">
        <v>24</v>
      </c>
      <c r="D492" s="13" t="s">
        <v>304</v>
      </c>
      <c r="E492" s="2">
        <v>52</v>
      </c>
      <c r="F492" s="34">
        <f t="shared" si="155"/>
        <v>78</v>
      </c>
      <c r="G492" s="34">
        <f t="shared" si="156"/>
        <v>90.47999999999999</v>
      </c>
      <c r="H492" s="33">
        <f t="shared" si="157"/>
        <v>3.7699999999999996</v>
      </c>
      <c r="I492" s="33">
        <f t="shared" si="158"/>
        <v>4.1470000000000002</v>
      </c>
      <c r="J492" s="35">
        <f t="shared" si="159"/>
        <v>4</v>
      </c>
      <c r="K492" s="33">
        <f t="shared" si="160"/>
        <v>0.23000000000000043</v>
      </c>
      <c r="L492" s="33">
        <f t="shared" si="161"/>
        <v>5.5200000000000102</v>
      </c>
      <c r="M492" s="33" t="s">
        <v>106</v>
      </c>
      <c r="N492" s="33">
        <v>24</v>
      </c>
      <c r="O492" s="33">
        <f t="shared" si="162"/>
        <v>3.7699999999999996</v>
      </c>
      <c r="P492" s="33">
        <f t="shared" si="163"/>
        <v>4</v>
      </c>
      <c r="Q492" s="33">
        <f t="shared" si="164"/>
        <v>0.23000000000000043</v>
      </c>
      <c r="R492" s="33">
        <f t="shared" si="165"/>
        <v>5.5200000000000102</v>
      </c>
      <c r="S492" s="1" t="str">
        <f t="shared" si="166"/>
        <v>bunch</v>
      </c>
      <c r="T492" s="6">
        <f t="shared" si="167"/>
        <v>4</v>
      </c>
      <c r="U492" s="13"/>
      <c r="V492" s="13"/>
      <c r="Y492" s="61"/>
      <c r="Z492" s="61"/>
      <c r="AA492" s="61"/>
      <c r="AD492" s="6"/>
      <c r="AE492" s="1">
        <v>12</v>
      </c>
      <c r="AF492" s="1">
        <v>3</v>
      </c>
      <c r="AH492" s="1">
        <v>11</v>
      </c>
      <c r="AI492" s="1">
        <v>9</v>
      </c>
      <c r="AV492" s="13"/>
      <c r="AX492" s="61"/>
      <c r="BN492" s="6"/>
      <c r="BO492" s="6"/>
      <c r="BP492" s="8">
        <f t="shared" si="169"/>
        <v>0</v>
      </c>
      <c r="BQ492" s="12"/>
    </row>
    <row r="493" spans="1:69" s="1" customFormat="1" ht="12" customHeight="1" x14ac:dyDescent="0.15">
      <c r="A493" s="17" t="s">
        <v>641</v>
      </c>
      <c r="B493" s="17" t="s">
        <v>642</v>
      </c>
      <c r="C493" s="1">
        <v>22</v>
      </c>
      <c r="D493" s="13" t="s">
        <v>107</v>
      </c>
      <c r="E493" s="2">
        <v>46</v>
      </c>
      <c r="F493" s="34">
        <f t="shared" si="155"/>
        <v>69</v>
      </c>
      <c r="G493" s="34">
        <f t="shared" si="156"/>
        <v>80.039999999999992</v>
      </c>
      <c r="H493" s="33">
        <f t="shared" si="157"/>
        <v>3.6381818181818177</v>
      </c>
      <c r="I493" s="33">
        <f t="shared" si="158"/>
        <v>4.0019999999999998</v>
      </c>
      <c r="J493" s="35">
        <f t="shared" si="159"/>
        <v>4</v>
      </c>
      <c r="K493" s="33">
        <f t="shared" si="160"/>
        <v>0.36181818181818226</v>
      </c>
      <c r="L493" s="33">
        <f t="shared" si="161"/>
        <v>7.9600000000000097</v>
      </c>
      <c r="M493" s="33" t="s">
        <v>110</v>
      </c>
      <c r="N493" s="33">
        <v>88</v>
      </c>
      <c r="O493" s="33">
        <f t="shared" si="162"/>
        <v>0.90954545454545443</v>
      </c>
      <c r="P493" s="33">
        <f t="shared" si="163"/>
        <v>1</v>
      </c>
      <c r="Q493" s="33">
        <f t="shared" si="164"/>
        <v>9.0454545454545565E-2</v>
      </c>
      <c r="R493" s="33">
        <f t="shared" si="165"/>
        <v>7.9600000000000097</v>
      </c>
      <c r="S493" s="1" t="str">
        <f t="shared" si="166"/>
        <v>1/4 lbs</v>
      </c>
      <c r="T493" s="6">
        <f t="shared" si="167"/>
        <v>1</v>
      </c>
      <c r="U493" s="13"/>
      <c r="V493" s="13"/>
      <c r="Y493" s="61"/>
      <c r="Z493" s="61"/>
      <c r="AA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V493" s="13"/>
      <c r="AX493" s="61"/>
      <c r="BF493" s="63"/>
      <c r="BG493" s="63">
        <v>9</v>
      </c>
      <c r="BH493" s="63">
        <v>3</v>
      </c>
      <c r="BI493" s="63">
        <v>0</v>
      </c>
      <c r="BJ493" s="61">
        <v>2</v>
      </c>
      <c r="BK493" s="61"/>
      <c r="BM493" s="13"/>
      <c r="BN493" s="6"/>
      <c r="BO493" s="6"/>
      <c r="BP493" s="8"/>
      <c r="BQ493" s="13"/>
    </row>
    <row r="494" spans="1:69" s="1" customFormat="1" ht="12" customHeight="1" x14ac:dyDescent="0.15">
      <c r="A494" s="3" t="s">
        <v>192</v>
      </c>
      <c r="B494" s="3" t="s">
        <v>629</v>
      </c>
      <c r="C494" s="1">
        <v>20</v>
      </c>
      <c r="D494" s="1" t="s">
        <v>107</v>
      </c>
      <c r="E494" s="2">
        <v>62</v>
      </c>
      <c r="F494" s="34">
        <f t="shared" si="155"/>
        <v>93</v>
      </c>
      <c r="G494" s="34">
        <f t="shared" si="156"/>
        <v>107.88</v>
      </c>
      <c r="H494" s="33">
        <f t="shared" si="157"/>
        <v>5.3940000000000001</v>
      </c>
      <c r="I494" s="33">
        <f t="shared" si="158"/>
        <v>5.9334000000000007</v>
      </c>
      <c r="J494" s="35">
        <f t="shared" si="159"/>
        <v>5</v>
      </c>
      <c r="K494" s="33">
        <f t="shared" si="160"/>
        <v>-0.39400000000000013</v>
      </c>
      <c r="L494" s="33">
        <f t="shared" si="161"/>
        <v>-7.8800000000000026</v>
      </c>
      <c r="M494" s="33" t="s">
        <v>643</v>
      </c>
      <c r="N494" s="33">
        <v>12</v>
      </c>
      <c r="O494" s="33">
        <f t="shared" si="162"/>
        <v>8.99</v>
      </c>
      <c r="P494" s="33">
        <f t="shared" si="163"/>
        <v>9</v>
      </c>
      <c r="Q494" s="33">
        <f t="shared" si="164"/>
        <v>9.9999999999997868E-3</v>
      </c>
      <c r="R494" s="33">
        <f t="shared" si="165"/>
        <v>0.11999999999999744</v>
      </c>
      <c r="S494" s="1" t="str">
        <f t="shared" si="166"/>
        <v>lb</v>
      </c>
      <c r="T494" s="6">
        <f t="shared" si="167"/>
        <v>9</v>
      </c>
      <c r="U494" s="13"/>
      <c r="V494" s="13"/>
      <c r="Y494" s="61"/>
      <c r="Z494" s="61"/>
      <c r="AA494" s="61"/>
      <c r="AD494" s="6"/>
      <c r="AV494" s="13"/>
      <c r="AX494" s="61"/>
      <c r="BN494" s="6"/>
      <c r="BO494" s="6"/>
      <c r="BP494" s="8">
        <f>BL494*N494*P494</f>
        <v>0</v>
      </c>
      <c r="BQ494" s="12"/>
    </row>
    <row r="495" spans="1:69" s="1" customFormat="1" ht="12" customHeight="1" x14ac:dyDescent="0.15">
      <c r="A495" s="3" t="s">
        <v>644</v>
      </c>
      <c r="B495" s="17" t="s">
        <v>629</v>
      </c>
      <c r="C495" s="1">
        <v>140</v>
      </c>
      <c r="D495" s="1" t="s">
        <v>304</v>
      </c>
      <c r="E495" s="2">
        <v>76</v>
      </c>
      <c r="F495" s="34">
        <f t="shared" si="155"/>
        <v>114</v>
      </c>
      <c r="G495" s="34">
        <f t="shared" si="156"/>
        <v>132.23999999999998</v>
      </c>
      <c r="H495" s="33">
        <f t="shared" si="157"/>
        <v>0.9445714285714284</v>
      </c>
      <c r="I495" s="33">
        <f t="shared" si="158"/>
        <v>1.0390285714285714</v>
      </c>
      <c r="J495" s="35">
        <f t="shared" si="159"/>
        <v>1</v>
      </c>
      <c r="K495" s="33">
        <f t="shared" si="160"/>
        <v>5.5428571428571605E-2</v>
      </c>
      <c r="L495" s="33">
        <f t="shared" si="161"/>
        <v>7.7600000000000247</v>
      </c>
      <c r="M495" s="33" t="s">
        <v>176</v>
      </c>
      <c r="N495" s="33">
        <v>140</v>
      </c>
      <c r="O495" s="33">
        <f t="shared" si="162"/>
        <v>0.9445714285714284</v>
      </c>
      <c r="P495" s="33">
        <f t="shared" si="163"/>
        <v>1</v>
      </c>
      <c r="Q495" s="33">
        <f t="shared" si="164"/>
        <v>5.5428571428571605E-2</v>
      </c>
      <c r="R495" s="33">
        <f t="shared" si="165"/>
        <v>7.7600000000000247</v>
      </c>
      <c r="S495" s="1" t="str">
        <f t="shared" si="166"/>
        <v>fruit</v>
      </c>
      <c r="T495" s="6">
        <f t="shared" si="167"/>
        <v>1</v>
      </c>
      <c r="U495" s="13"/>
      <c r="V495" s="13"/>
      <c r="Y495" s="61"/>
      <c r="Z495" s="61"/>
      <c r="AA495" s="61"/>
      <c r="AD495" s="35"/>
      <c r="AF495" s="61"/>
      <c r="AG495" s="61"/>
      <c r="AH495" s="13"/>
      <c r="AK495" s="61"/>
      <c r="AL495" s="61"/>
      <c r="AM495" s="13"/>
      <c r="AN495" s="61"/>
      <c r="AO495" s="61"/>
      <c r="AQ495" s="13"/>
      <c r="AR495" s="13"/>
      <c r="AS495" s="61"/>
      <c r="AU495" s="61"/>
      <c r="AV495" s="61"/>
      <c r="AW495" s="61"/>
      <c r="AX495" s="61"/>
      <c r="AY495" s="61"/>
      <c r="AZ495" s="61"/>
      <c r="BA495" s="61"/>
      <c r="BB495" s="61"/>
      <c r="BC495" s="61"/>
      <c r="BD495" s="13" t="s">
        <v>645</v>
      </c>
      <c r="BE495" s="13" t="s">
        <v>620</v>
      </c>
      <c r="BF495" s="63" t="s">
        <v>646</v>
      </c>
      <c r="BG495" s="63">
        <v>3</v>
      </c>
      <c r="BH495" s="63">
        <v>3</v>
      </c>
      <c r="BI495" s="63">
        <v>3</v>
      </c>
      <c r="BJ495" s="61">
        <v>2</v>
      </c>
      <c r="BK495" s="61"/>
      <c r="BM495" s="13"/>
      <c r="BN495" s="6"/>
      <c r="BO495" s="6"/>
      <c r="BP495" s="8"/>
    </row>
    <row r="496" spans="1:69" s="1" customFormat="1" ht="12" customHeight="1" x14ac:dyDescent="0.15">
      <c r="A496" s="17" t="s">
        <v>644</v>
      </c>
      <c r="B496" s="17" t="s">
        <v>647</v>
      </c>
      <c r="C496" s="1">
        <v>100</v>
      </c>
      <c r="D496" s="13" t="s">
        <v>304</v>
      </c>
      <c r="E496" s="2">
        <v>106</v>
      </c>
      <c r="F496" s="34">
        <f t="shared" si="155"/>
        <v>159</v>
      </c>
      <c r="G496" s="34">
        <f t="shared" si="156"/>
        <v>184.44</v>
      </c>
      <c r="H496" s="33">
        <f t="shared" si="157"/>
        <v>1.8444</v>
      </c>
      <c r="I496" s="33">
        <f t="shared" si="158"/>
        <v>2.0288400000000002</v>
      </c>
      <c r="J496" s="35">
        <f t="shared" si="159"/>
        <v>2</v>
      </c>
      <c r="K496" s="33">
        <f t="shared" si="160"/>
        <v>0.15559999999999996</v>
      </c>
      <c r="L496" s="33">
        <f t="shared" si="161"/>
        <v>15.559999999999995</v>
      </c>
      <c r="M496" s="33" t="s">
        <v>176</v>
      </c>
      <c r="N496" s="33">
        <v>100</v>
      </c>
      <c r="O496" s="33">
        <f t="shared" si="162"/>
        <v>1.8444</v>
      </c>
      <c r="P496" s="33">
        <f t="shared" si="163"/>
        <v>2</v>
      </c>
      <c r="Q496" s="33">
        <f t="shared" si="164"/>
        <v>0.15559999999999996</v>
      </c>
      <c r="R496" s="33">
        <f t="shared" si="165"/>
        <v>15.559999999999995</v>
      </c>
      <c r="S496" s="1" t="str">
        <f t="shared" si="166"/>
        <v>fruit</v>
      </c>
      <c r="T496" s="6">
        <f t="shared" si="167"/>
        <v>2</v>
      </c>
      <c r="U496" s="13"/>
      <c r="AG496" s="13"/>
      <c r="AH496" s="13"/>
      <c r="AK496" s="13"/>
      <c r="AL496" s="13"/>
      <c r="AM496" s="13"/>
      <c r="AN496" s="13"/>
      <c r="AO496" s="13"/>
      <c r="AQ496" s="13" t="s">
        <v>648</v>
      </c>
      <c r="AR496" s="61">
        <v>8</v>
      </c>
      <c r="AS496" s="61">
        <v>4</v>
      </c>
      <c r="AU496" s="16" t="s">
        <v>204</v>
      </c>
      <c r="AV496" s="13"/>
      <c r="AZ496" s="13"/>
      <c r="BM496" s="35"/>
      <c r="BN496" s="6"/>
      <c r="BO496" s="6"/>
      <c r="BP496" s="8">
        <f t="shared" ref="BP496:BP509" si="170">BL496*N496*P496</f>
        <v>0</v>
      </c>
    </row>
    <row r="497" spans="1:69" s="1" customFormat="1" ht="12" customHeight="1" x14ac:dyDescent="0.15">
      <c r="A497" s="17" t="s">
        <v>649</v>
      </c>
      <c r="B497" s="17" t="s">
        <v>629</v>
      </c>
      <c r="C497" s="1">
        <v>24</v>
      </c>
      <c r="D497" s="13" t="s">
        <v>304</v>
      </c>
      <c r="E497" s="2">
        <v>58</v>
      </c>
      <c r="F497" s="34">
        <f t="shared" si="155"/>
        <v>87</v>
      </c>
      <c r="G497" s="34">
        <f t="shared" si="156"/>
        <v>100.91999999999999</v>
      </c>
      <c r="H497" s="33">
        <f t="shared" si="157"/>
        <v>4.2049999999999992</v>
      </c>
      <c r="I497" s="33">
        <f t="shared" si="158"/>
        <v>4.6254999999999997</v>
      </c>
      <c r="J497" s="35">
        <f t="shared" si="159"/>
        <v>4</v>
      </c>
      <c r="K497" s="33">
        <f t="shared" si="160"/>
        <v>-0.20499999999999918</v>
      </c>
      <c r="L497" s="33">
        <f t="shared" si="161"/>
        <v>-4.9199999999999804</v>
      </c>
      <c r="M497" s="33" t="s">
        <v>634</v>
      </c>
      <c r="N497" s="33">
        <v>24</v>
      </c>
      <c r="O497" s="33">
        <f t="shared" si="162"/>
        <v>4.2049999999999992</v>
      </c>
      <c r="P497" s="33">
        <f t="shared" si="163"/>
        <v>4</v>
      </c>
      <c r="Q497" s="33">
        <f t="shared" si="164"/>
        <v>-0.20499999999999918</v>
      </c>
      <c r="R497" s="33">
        <f t="shared" si="165"/>
        <v>-4.9199999999999804</v>
      </c>
      <c r="S497" s="1" t="str">
        <f t="shared" si="166"/>
        <v xml:space="preserve">head </v>
      </c>
      <c r="T497" s="6">
        <f t="shared" si="167"/>
        <v>4</v>
      </c>
      <c r="U497" s="13"/>
      <c r="V497" s="13"/>
      <c r="Y497" s="61"/>
      <c r="Z497" s="61"/>
      <c r="AA497" s="61"/>
      <c r="AD497" s="6"/>
      <c r="AE497" s="1">
        <v>9</v>
      </c>
      <c r="AF497" s="1">
        <v>13</v>
      </c>
      <c r="AG497" s="1">
        <v>7</v>
      </c>
      <c r="AV497" s="13"/>
      <c r="AX497" s="61"/>
      <c r="BN497" s="6"/>
      <c r="BO497" s="6"/>
      <c r="BP497" s="8">
        <f t="shared" si="170"/>
        <v>0</v>
      </c>
      <c r="BQ497" s="12"/>
    </row>
    <row r="498" spans="1:69" s="1" customFormat="1" ht="12" customHeight="1" x14ac:dyDescent="0.15">
      <c r="A498" s="17" t="s">
        <v>650</v>
      </c>
      <c r="B498" s="17" t="s">
        <v>629</v>
      </c>
      <c r="C498" s="1">
        <v>12</v>
      </c>
      <c r="D498" s="13" t="s">
        <v>304</v>
      </c>
      <c r="E498" s="2">
        <v>36</v>
      </c>
      <c r="F498" s="34">
        <f t="shared" ref="F498:F518" si="171">E498*1.5</f>
        <v>54</v>
      </c>
      <c r="G498" s="34">
        <f t="shared" ref="G498:G518" si="172">F498*$C$28</f>
        <v>62.639999999999993</v>
      </c>
      <c r="H498" s="33">
        <f t="shared" ref="H498:H518" si="173">G498/C498</f>
        <v>5.22</v>
      </c>
      <c r="I498" s="33">
        <f t="shared" ref="I498:I518" si="174">H498*1.1</f>
        <v>5.742</v>
      </c>
      <c r="J498" s="35">
        <f t="shared" ref="J498:J518" si="175">ROUND(H498,0)</f>
        <v>5</v>
      </c>
      <c r="K498" s="33">
        <f t="shared" ref="K498:K518" si="176">J498-H498</f>
        <v>-0.21999999999999975</v>
      </c>
      <c r="L498" s="33">
        <f t="shared" ref="L498:L518" si="177">K498*C498</f>
        <v>-2.639999999999997</v>
      </c>
      <c r="M498" s="33" t="s">
        <v>634</v>
      </c>
      <c r="N498" s="33">
        <v>12</v>
      </c>
      <c r="O498" s="33">
        <f t="shared" ref="O498:O518" si="178">G498/N498</f>
        <v>5.22</v>
      </c>
      <c r="P498" s="33">
        <f t="shared" ref="P498:P518" si="179">ROUND(O498,0)</f>
        <v>5</v>
      </c>
      <c r="Q498" s="33">
        <f t="shared" ref="Q498:Q518" si="180">P498-O498</f>
        <v>-0.21999999999999975</v>
      </c>
      <c r="R498" s="33">
        <f t="shared" ref="R498:R518" si="181">Q498*N498</f>
        <v>-2.639999999999997</v>
      </c>
      <c r="S498" s="1" t="str">
        <f t="shared" si="166"/>
        <v xml:space="preserve">head </v>
      </c>
      <c r="T498" s="6">
        <f t="shared" ref="T498:T518" si="182">P498</f>
        <v>5</v>
      </c>
      <c r="U498" s="13"/>
      <c r="V498" s="13"/>
      <c r="Y498" s="61"/>
      <c r="Z498" s="61"/>
      <c r="AA498" s="61"/>
      <c r="AD498" s="6"/>
      <c r="AF498" s="1">
        <v>5</v>
      </c>
      <c r="AG498" s="1">
        <v>1</v>
      </c>
      <c r="AV498" s="13"/>
      <c r="AX498" s="61"/>
      <c r="BM498" s="13"/>
      <c r="BN498" s="6"/>
      <c r="BO498" s="6"/>
      <c r="BP498" s="8">
        <f t="shared" si="170"/>
        <v>0</v>
      </c>
      <c r="BQ498" s="12"/>
    </row>
    <row r="499" spans="1:69" s="1" customFormat="1" ht="12" customHeight="1" x14ac:dyDescent="0.15">
      <c r="A499" s="3" t="s">
        <v>445</v>
      </c>
      <c r="B499" s="3" t="s">
        <v>629</v>
      </c>
      <c r="C499" s="1">
        <v>24</v>
      </c>
      <c r="D499" s="1" t="s">
        <v>304</v>
      </c>
      <c r="E499" s="2">
        <v>74</v>
      </c>
      <c r="F499" s="34">
        <f t="shared" si="171"/>
        <v>111</v>
      </c>
      <c r="G499" s="34">
        <f t="shared" si="172"/>
        <v>128.76</v>
      </c>
      <c r="H499" s="33">
        <f t="shared" si="173"/>
        <v>5.3649999999999993</v>
      </c>
      <c r="I499" s="33">
        <f t="shared" si="174"/>
        <v>5.9014999999999995</v>
      </c>
      <c r="J499" s="35">
        <f t="shared" si="175"/>
        <v>5</v>
      </c>
      <c r="K499" s="33">
        <f t="shared" si="176"/>
        <v>-0.36499999999999932</v>
      </c>
      <c r="L499" s="33">
        <f t="shared" si="177"/>
        <v>-8.7599999999999838</v>
      </c>
      <c r="M499" s="33" t="s">
        <v>634</v>
      </c>
      <c r="N499" s="33">
        <v>24</v>
      </c>
      <c r="O499" s="33">
        <f t="shared" si="178"/>
        <v>5.3649999999999993</v>
      </c>
      <c r="P499" s="33">
        <f t="shared" si="179"/>
        <v>5</v>
      </c>
      <c r="Q499" s="33">
        <f t="shared" si="180"/>
        <v>-0.36499999999999932</v>
      </c>
      <c r="R499" s="33">
        <f t="shared" si="181"/>
        <v>-8.7599999999999838</v>
      </c>
      <c r="S499" s="1" t="str">
        <f t="shared" si="166"/>
        <v xml:space="preserve">head </v>
      </c>
      <c r="T499" s="6">
        <f t="shared" si="182"/>
        <v>5</v>
      </c>
      <c r="U499" s="13"/>
      <c r="V499" s="13"/>
      <c r="Y499" s="61"/>
      <c r="Z499" s="61"/>
      <c r="AA499" s="61"/>
      <c r="AD499" s="6">
        <v>16</v>
      </c>
      <c r="AE499" s="1">
        <v>6</v>
      </c>
      <c r="AF499" s="1">
        <v>16</v>
      </c>
      <c r="AG499" s="1">
        <v>15</v>
      </c>
      <c r="AH499" s="1">
        <v>17</v>
      </c>
      <c r="AI499" s="1">
        <v>19</v>
      </c>
      <c r="AJ499" s="1">
        <v>13</v>
      </c>
      <c r="AV499" s="13"/>
      <c r="AX499" s="61"/>
      <c r="BN499" s="6"/>
      <c r="BO499" s="6"/>
      <c r="BP499" s="8">
        <f t="shared" si="170"/>
        <v>0</v>
      </c>
      <c r="BQ499" s="12"/>
    </row>
    <row r="500" spans="1:69" s="1" customFormat="1" ht="12" customHeight="1" x14ac:dyDescent="0.15">
      <c r="A500" s="17" t="s">
        <v>651</v>
      </c>
      <c r="B500" s="17" t="s">
        <v>612</v>
      </c>
      <c r="C500" s="1">
        <v>10</v>
      </c>
      <c r="D500" s="13" t="s">
        <v>107</v>
      </c>
      <c r="E500" s="2">
        <v>20</v>
      </c>
      <c r="F500" s="34">
        <f t="shared" si="171"/>
        <v>30</v>
      </c>
      <c r="G500" s="34">
        <f t="shared" si="172"/>
        <v>34.799999999999997</v>
      </c>
      <c r="H500" s="33">
        <f t="shared" si="173"/>
        <v>3.4799999999999995</v>
      </c>
      <c r="I500" s="33">
        <f t="shared" si="174"/>
        <v>3.8279999999999998</v>
      </c>
      <c r="J500" s="35">
        <f t="shared" si="175"/>
        <v>3</v>
      </c>
      <c r="K500" s="33">
        <f t="shared" si="176"/>
        <v>-0.47999999999999954</v>
      </c>
      <c r="L500" s="33">
        <f t="shared" si="177"/>
        <v>-4.7999999999999954</v>
      </c>
      <c r="M500" s="33" t="s">
        <v>112</v>
      </c>
      <c r="N500" s="33">
        <v>20</v>
      </c>
      <c r="O500" s="33">
        <f t="shared" si="178"/>
        <v>1.7399999999999998</v>
      </c>
      <c r="P500" s="33">
        <f t="shared" si="179"/>
        <v>2</v>
      </c>
      <c r="Q500" s="33">
        <f t="shared" si="180"/>
        <v>0.26000000000000023</v>
      </c>
      <c r="R500" s="33">
        <f t="shared" si="181"/>
        <v>5.2000000000000046</v>
      </c>
      <c r="S500" s="1" t="str">
        <f t="shared" si="166"/>
        <v>1/2 lbs</v>
      </c>
      <c r="T500" s="6">
        <f t="shared" si="182"/>
        <v>2</v>
      </c>
      <c r="U500" s="13"/>
      <c r="AG500" s="13"/>
      <c r="AH500" s="13"/>
      <c r="AK500" s="13"/>
      <c r="AL500" s="13"/>
      <c r="AM500" s="13"/>
      <c r="AN500" s="13"/>
      <c r="AO500" s="13"/>
      <c r="AP500" s="61">
        <v>17</v>
      </c>
      <c r="AQ500" s="61">
        <v>2</v>
      </c>
      <c r="AV500" s="13"/>
      <c r="AZ500" s="13"/>
      <c r="BM500" s="35"/>
      <c r="BN500" s="6"/>
      <c r="BO500" s="6"/>
      <c r="BP500" s="8">
        <f t="shared" si="170"/>
        <v>0</v>
      </c>
    </row>
    <row r="501" spans="1:69" s="1" customFormat="1" ht="12" customHeight="1" x14ac:dyDescent="0.15">
      <c r="A501" s="17" t="s">
        <v>652</v>
      </c>
      <c r="B501" s="17" t="s">
        <v>612</v>
      </c>
      <c r="C501" s="1">
        <v>15</v>
      </c>
      <c r="D501" s="13" t="s">
        <v>304</v>
      </c>
      <c r="E501" s="2">
        <v>32</v>
      </c>
      <c r="F501" s="34">
        <f t="shared" si="171"/>
        <v>48</v>
      </c>
      <c r="G501" s="34">
        <f t="shared" si="172"/>
        <v>55.679999999999993</v>
      </c>
      <c r="H501" s="33">
        <f t="shared" si="173"/>
        <v>3.7119999999999993</v>
      </c>
      <c r="I501" s="33">
        <f t="shared" si="174"/>
        <v>4.0831999999999997</v>
      </c>
      <c r="J501" s="35">
        <f t="shared" si="175"/>
        <v>4</v>
      </c>
      <c r="K501" s="33">
        <f t="shared" si="176"/>
        <v>0.2880000000000007</v>
      </c>
      <c r="L501" s="33">
        <f t="shared" si="177"/>
        <v>4.3200000000000109</v>
      </c>
      <c r="M501" s="33" t="s">
        <v>176</v>
      </c>
      <c r="N501" s="33">
        <v>15</v>
      </c>
      <c r="O501" s="33">
        <f t="shared" si="178"/>
        <v>3.7119999999999993</v>
      </c>
      <c r="P501" s="33">
        <f t="shared" si="179"/>
        <v>4</v>
      </c>
      <c r="Q501" s="33">
        <f t="shared" si="180"/>
        <v>0.2880000000000007</v>
      </c>
      <c r="R501" s="33">
        <f t="shared" si="181"/>
        <v>4.3200000000000109</v>
      </c>
      <c r="S501" s="1" t="str">
        <f t="shared" si="166"/>
        <v>fruit</v>
      </c>
      <c r="T501" s="6">
        <f t="shared" si="182"/>
        <v>4</v>
      </c>
      <c r="U501" s="13"/>
      <c r="V501" s="13"/>
      <c r="Y501" s="61"/>
      <c r="Z501" s="61"/>
      <c r="AA501" s="61"/>
      <c r="AD501" s="6"/>
      <c r="AK501" s="13" t="s">
        <v>361</v>
      </c>
      <c r="AV501" s="13"/>
      <c r="AX501" s="61"/>
      <c r="BN501" s="6"/>
      <c r="BO501" s="6"/>
      <c r="BP501" s="8">
        <f t="shared" si="170"/>
        <v>0</v>
      </c>
      <c r="BQ501" s="12"/>
    </row>
    <row r="502" spans="1:69" s="1" customFormat="1" ht="12" customHeight="1" x14ac:dyDescent="0.15">
      <c r="A502" s="3" t="s">
        <v>653</v>
      </c>
      <c r="B502" s="3" t="s">
        <v>612</v>
      </c>
      <c r="C502" s="1">
        <v>48</v>
      </c>
      <c r="D502" s="1" t="s">
        <v>304</v>
      </c>
      <c r="E502" s="2">
        <v>50</v>
      </c>
      <c r="F502" s="34">
        <f t="shared" si="171"/>
        <v>75</v>
      </c>
      <c r="G502" s="34">
        <f t="shared" si="172"/>
        <v>87</v>
      </c>
      <c r="H502" s="33">
        <f t="shared" si="173"/>
        <v>1.8125</v>
      </c>
      <c r="I502" s="33">
        <f t="shared" si="174"/>
        <v>1.9937500000000001</v>
      </c>
      <c r="J502" s="35">
        <f t="shared" si="175"/>
        <v>2</v>
      </c>
      <c r="K502" s="33">
        <f t="shared" si="176"/>
        <v>0.1875</v>
      </c>
      <c r="L502" s="33">
        <f t="shared" si="177"/>
        <v>9</v>
      </c>
      <c r="M502" s="33" t="s">
        <v>106</v>
      </c>
      <c r="N502" s="33">
        <v>48</v>
      </c>
      <c r="O502" s="33">
        <f t="shared" si="178"/>
        <v>1.8125</v>
      </c>
      <c r="P502" s="33">
        <f t="shared" si="179"/>
        <v>2</v>
      </c>
      <c r="Q502" s="33">
        <f t="shared" si="180"/>
        <v>0.1875</v>
      </c>
      <c r="R502" s="33">
        <f t="shared" si="181"/>
        <v>9</v>
      </c>
      <c r="S502" s="1" t="str">
        <f t="shared" si="166"/>
        <v>bunch</v>
      </c>
      <c r="T502" s="6">
        <f t="shared" si="182"/>
        <v>2</v>
      </c>
      <c r="U502" s="13"/>
      <c r="V502" s="13"/>
      <c r="Y502" s="61"/>
      <c r="Z502" s="61"/>
      <c r="AA502" s="61"/>
      <c r="AB502" s="1" t="s">
        <v>654</v>
      </c>
      <c r="AC502" s="1">
        <v>18</v>
      </c>
      <c r="AD502" s="6"/>
      <c r="AF502" s="61"/>
      <c r="AV502" s="13"/>
      <c r="AX502" s="61"/>
      <c r="BN502" s="6"/>
      <c r="BO502" s="6"/>
      <c r="BP502" s="8">
        <f t="shared" si="170"/>
        <v>0</v>
      </c>
      <c r="BQ502" s="12"/>
    </row>
    <row r="503" spans="1:69" s="1" customFormat="1" ht="12" customHeight="1" x14ac:dyDescent="0.15">
      <c r="A503" s="17" t="s">
        <v>655</v>
      </c>
      <c r="B503" s="17" t="s">
        <v>629</v>
      </c>
      <c r="C503" s="1">
        <v>40</v>
      </c>
      <c r="D503" s="13" t="s">
        <v>107</v>
      </c>
      <c r="E503" s="2">
        <v>68</v>
      </c>
      <c r="F503" s="34">
        <f t="shared" si="171"/>
        <v>102</v>
      </c>
      <c r="G503" s="34">
        <f t="shared" si="172"/>
        <v>118.32</v>
      </c>
      <c r="H503" s="33">
        <f t="shared" si="173"/>
        <v>2.9579999999999997</v>
      </c>
      <c r="I503" s="33">
        <f t="shared" si="174"/>
        <v>3.2538</v>
      </c>
      <c r="J503" s="35">
        <f t="shared" si="175"/>
        <v>3</v>
      </c>
      <c r="K503" s="33">
        <f t="shared" si="176"/>
        <v>4.2000000000000259E-2</v>
      </c>
      <c r="L503" s="33">
        <f t="shared" si="177"/>
        <v>1.6800000000000104</v>
      </c>
      <c r="M503" s="33" t="s">
        <v>149</v>
      </c>
      <c r="N503" s="33">
        <v>40</v>
      </c>
      <c r="O503" s="33">
        <f t="shared" si="178"/>
        <v>2.9579999999999997</v>
      </c>
      <c r="P503" s="33">
        <f t="shared" si="179"/>
        <v>3</v>
      </c>
      <c r="Q503" s="33">
        <f t="shared" si="180"/>
        <v>4.2000000000000259E-2</v>
      </c>
      <c r="R503" s="33">
        <f t="shared" si="181"/>
        <v>1.6800000000000104</v>
      </c>
      <c r="S503" s="1" t="str">
        <f t="shared" si="166"/>
        <v>1 lbs</v>
      </c>
      <c r="T503" s="6">
        <f t="shared" si="182"/>
        <v>3</v>
      </c>
      <c r="U503" s="13"/>
      <c r="V503" s="13"/>
      <c r="Y503" s="61"/>
      <c r="Z503" s="61"/>
      <c r="AA503" s="61"/>
      <c r="AD503" s="6"/>
      <c r="AF503" s="61"/>
      <c r="AG503" s="61">
        <v>12</v>
      </c>
      <c r="AH503" s="61">
        <v>9</v>
      </c>
      <c r="AI503" s="61">
        <v>11</v>
      </c>
      <c r="AJ503" s="61">
        <v>8</v>
      </c>
      <c r="AV503" s="13"/>
      <c r="AX503" s="61"/>
      <c r="BN503" s="6"/>
      <c r="BO503" s="6"/>
      <c r="BP503" s="8">
        <f t="shared" si="170"/>
        <v>0</v>
      </c>
      <c r="BQ503" s="12"/>
    </row>
    <row r="504" spans="1:69" s="1" customFormat="1" ht="12" customHeight="1" x14ac:dyDescent="0.15">
      <c r="A504" s="17" t="s">
        <v>656</v>
      </c>
      <c r="B504" s="17" t="s">
        <v>629</v>
      </c>
      <c r="C504" s="1">
        <v>48</v>
      </c>
      <c r="D504" s="13" t="s">
        <v>107</v>
      </c>
      <c r="E504" s="2">
        <v>78</v>
      </c>
      <c r="F504" s="34">
        <f t="shared" si="171"/>
        <v>117</v>
      </c>
      <c r="G504" s="34">
        <f t="shared" si="172"/>
        <v>135.72</v>
      </c>
      <c r="H504" s="33">
        <f t="shared" si="173"/>
        <v>2.8275000000000001</v>
      </c>
      <c r="I504" s="33">
        <f t="shared" si="174"/>
        <v>3.1102500000000002</v>
      </c>
      <c r="J504" s="35">
        <f t="shared" si="175"/>
        <v>3</v>
      </c>
      <c r="K504" s="33">
        <f t="shared" si="176"/>
        <v>0.17249999999999988</v>
      </c>
      <c r="L504" s="33">
        <f t="shared" si="177"/>
        <v>8.279999999999994</v>
      </c>
      <c r="M504" s="33" t="s">
        <v>149</v>
      </c>
      <c r="N504" s="33">
        <v>48</v>
      </c>
      <c r="O504" s="33">
        <f t="shared" si="178"/>
        <v>2.8275000000000001</v>
      </c>
      <c r="P504" s="33">
        <f t="shared" si="179"/>
        <v>3</v>
      </c>
      <c r="Q504" s="33">
        <f t="shared" si="180"/>
        <v>0.17249999999999988</v>
      </c>
      <c r="R504" s="33">
        <f t="shared" si="181"/>
        <v>8.279999999999994</v>
      </c>
      <c r="S504" s="1" t="str">
        <f t="shared" si="166"/>
        <v>1 lbs</v>
      </c>
      <c r="T504" s="6">
        <f t="shared" si="182"/>
        <v>3</v>
      </c>
      <c r="U504" s="13"/>
      <c r="V504" s="13"/>
      <c r="Y504" s="61"/>
      <c r="Z504" s="61"/>
      <c r="AA504" s="61"/>
      <c r="AD504" s="6"/>
      <c r="AF504" s="61">
        <v>22</v>
      </c>
      <c r="AG504" s="61">
        <v>10</v>
      </c>
      <c r="AH504" s="61">
        <v>15</v>
      </c>
      <c r="AI504" s="61">
        <v>16</v>
      </c>
      <c r="AJ504" s="61">
        <v>11</v>
      </c>
      <c r="AK504" s="61">
        <v>14</v>
      </c>
      <c r="AL504" s="61">
        <v>23</v>
      </c>
      <c r="AM504" s="61">
        <v>34</v>
      </c>
      <c r="AN504" s="61">
        <v>9</v>
      </c>
      <c r="AO504" s="61">
        <v>23</v>
      </c>
      <c r="AP504" s="61">
        <v>19</v>
      </c>
      <c r="AQ504" s="61">
        <v>10</v>
      </c>
      <c r="AR504" s="61">
        <v>8</v>
      </c>
      <c r="AV504" s="13"/>
      <c r="AX504" s="61"/>
      <c r="BM504" s="13"/>
      <c r="BN504" s="6"/>
      <c r="BO504" s="6"/>
      <c r="BP504" s="8">
        <f t="shared" si="170"/>
        <v>0</v>
      </c>
      <c r="BQ504" s="12"/>
    </row>
    <row r="505" spans="1:69" s="1" customFormat="1" ht="12" customHeight="1" x14ac:dyDescent="0.15">
      <c r="A505" s="17" t="s">
        <v>657</v>
      </c>
      <c r="B505" s="17" t="s">
        <v>612</v>
      </c>
      <c r="C505" s="1">
        <v>105</v>
      </c>
      <c r="D505" s="1" t="s">
        <v>304</v>
      </c>
      <c r="E505" s="2">
        <v>76</v>
      </c>
      <c r="F505" s="34">
        <f t="shared" si="171"/>
        <v>114</v>
      </c>
      <c r="G505" s="34">
        <f t="shared" si="172"/>
        <v>132.23999999999998</v>
      </c>
      <c r="H505" s="33">
        <f t="shared" si="173"/>
        <v>1.2594285714285713</v>
      </c>
      <c r="I505" s="33">
        <f t="shared" si="174"/>
        <v>1.3853714285714287</v>
      </c>
      <c r="J505" s="35">
        <f t="shared" si="175"/>
        <v>1</v>
      </c>
      <c r="K505" s="33">
        <f t="shared" si="176"/>
        <v>-0.25942857142857134</v>
      </c>
      <c r="L505" s="33">
        <f t="shared" si="177"/>
        <v>-27.239999999999991</v>
      </c>
      <c r="M505" s="33" t="s">
        <v>658</v>
      </c>
      <c r="N505" s="33">
        <v>52</v>
      </c>
      <c r="O505" s="33">
        <f t="shared" si="178"/>
        <v>2.5430769230769226</v>
      </c>
      <c r="P505" s="33">
        <f t="shared" si="179"/>
        <v>3</v>
      </c>
      <c r="Q505" s="33">
        <f t="shared" si="180"/>
        <v>0.45692307692307743</v>
      </c>
      <c r="R505" s="33">
        <f t="shared" si="181"/>
        <v>23.760000000000026</v>
      </c>
      <c r="S505" s="1" t="str">
        <f t="shared" si="166"/>
        <v>2 fruit</v>
      </c>
      <c r="T505" s="6">
        <f t="shared" si="182"/>
        <v>3</v>
      </c>
      <c r="U505" s="13"/>
      <c r="V505" s="13"/>
      <c r="Y505" s="61"/>
      <c r="Z505" s="61"/>
      <c r="AA505" s="61"/>
      <c r="AC505" s="1" t="s">
        <v>659</v>
      </c>
      <c r="AD505" s="35" t="s">
        <v>660</v>
      </c>
      <c r="AE505" s="13" t="s">
        <v>661</v>
      </c>
      <c r="AF505" s="61">
        <v>5</v>
      </c>
      <c r="AG505" s="61">
        <v>14</v>
      </c>
      <c r="AH505" s="13" t="s">
        <v>662</v>
      </c>
      <c r="AI505" s="1" t="s">
        <v>663</v>
      </c>
      <c r="AJ505" s="61">
        <v>15</v>
      </c>
      <c r="AK505" s="61">
        <v>7</v>
      </c>
      <c r="AO505" s="61">
        <v>17</v>
      </c>
      <c r="AP505" s="61">
        <v>10</v>
      </c>
      <c r="AQ505" s="61">
        <v>7</v>
      </c>
      <c r="AR505" s="61">
        <v>15</v>
      </c>
      <c r="AS505" s="61">
        <v>8</v>
      </c>
      <c r="AU505" s="61">
        <v>5</v>
      </c>
      <c r="AV505" s="61">
        <v>12</v>
      </c>
      <c r="AW505" s="61">
        <v>15</v>
      </c>
      <c r="AX505" s="61">
        <v>9</v>
      </c>
      <c r="AY505" s="61">
        <v>20</v>
      </c>
      <c r="AZ505" s="61">
        <v>14</v>
      </c>
      <c r="BA505" s="61">
        <v>17</v>
      </c>
      <c r="BB505" s="61">
        <v>8</v>
      </c>
      <c r="BC505" s="61">
        <v>10</v>
      </c>
      <c r="BD505" s="61">
        <v>5</v>
      </c>
      <c r="BE505" s="61">
        <v>5</v>
      </c>
      <c r="BF505" s="63">
        <v>7</v>
      </c>
      <c r="BG505" s="63">
        <v>6</v>
      </c>
      <c r="BH505" s="63">
        <v>3</v>
      </c>
      <c r="BI505" s="63">
        <v>8</v>
      </c>
      <c r="BJ505" s="61">
        <v>2</v>
      </c>
      <c r="BK505" s="61">
        <v>8</v>
      </c>
      <c r="BM505" s="13"/>
      <c r="BN505" s="6"/>
      <c r="BO505" s="6"/>
      <c r="BP505" s="8">
        <f t="shared" si="170"/>
        <v>0</v>
      </c>
      <c r="BQ505" s="12"/>
    </row>
    <row r="506" spans="1:69" s="1" customFormat="1" ht="12" customHeight="1" x14ac:dyDescent="0.15">
      <c r="A506" s="17" t="s">
        <v>664</v>
      </c>
      <c r="B506" s="17" t="s">
        <v>603</v>
      </c>
      <c r="C506" s="13">
        <v>110</v>
      </c>
      <c r="D506" s="13" t="s">
        <v>304</v>
      </c>
      <c r="E506" s="2">
        <v>64</v>
      </c>
      <c r="F506" s="34">
        <f t="shared" si="171"/>
        <v>96</v>
      </c>
      <c r="G506" s="34">
        <f t="shared" si="172"/>
        <v>111.35999999999999</v>
      </c>
      <c r="H506" s="33">
        <f t="shared" si="173"/>
        <v>1.0123636363636361</v>
      </c>
      <c r="I506" s="33">
        <f t="shared" si="174"/>
        <v>1.1135999999999999</v>
      </c>
      <c r="J506" s="35">
        <f t="shared" si="175"/>
        <v>1</v>
      </c>
      <c r="K506" s="33">
        <f t="shared" si="176"/>
        <v>-1.2363636363636132E-2</v>
      </c>
      <c r="L506" s="33">
        <f t="shared" si="177"/>
        <v>-1.3599999999999746</v>
      </c>
      <c r="M506" s="33" t="s">
        <v>665</v>
      </c>
      <c r="N506" s="33">
        <v>110</v>
      </c>
      <c r="O506" s="33">
        <f t="shared" si="178"/>
        <v>1.0123636363636361</v>
      </c>
      <c r="P506" s="33">
        <f t="shared" si="179"/>
        <v>1</v>
      </c>
      <c r="Q506" s="33">
        <f t="shared" si="180"/>
        <v>-1.2363636363636132E-2</v>
      </c>
      <c r="R506" s="33">
        <f t="shared" si="181"/>
        <v>-1.3599999999999746</v>
      </c>
      <c r="S506" s="1" t="str">
        <f t="shared" si="166"/>
        <v>1 fruit</v>
      </c>
      <c r="T506" s="6">
        <f t="shared" si="182"/>
        <v>1</v>
      </c>
      <c r="U506" s="13"/>
      <c r="V506" s="13"/>
      <c r="Y506" s="61"/>
      <c r="Z506" s="61"/>
      <c r="AA506" s="61"/>
      <c r="AD506" s="35"/>
      <c r="AE506" s="13" t="s">
        <v>666</v>
      </c>
      <c r="AF506" s="61">
        <v>20</v>
      </c>
      <c r="AG506" s="61">
        <v>22</v>
      </c>
      <c r="AH506" s="61">
        <v>7</v>
      </c>
      <c r="AJ506" s="61">
        <v>7</v>
      </c>
      <c r="AL506" s="13" t="s">
        <v>618</v>
      </c>
      <c r="AM506" s="13" t="s">
        <v>667</v>
      </c>
      <c r="AN506" s="13" t="s">
        <v>668</v>
      </c>
      <c r="AO506" s="61">
        <v>22</v>
      </c>
      <c r="AP506" s="61">
        <v>10</v>
      </c>
      <c r="AQ506" s="61">
        <v>16</v>
      </c>
      <c r="AR506" s="13" t="s">
        <v>669</v>
      </c>
      <c r="AS506" s="61">
        <v>4</v>
      </c>
      <c r="AV506" s="13"/>
      <c r="AW506" s="61"/>
      <c r="AX506" s="61">
        <v>18</v>
      </c>
      <c r="AY506" s="61">
        <v>13</v>
      </c>
      <c r="AZ506" s="61">
        <v>12</v>
      </c>
      <c r="BA506" s="61">
        <v>18</v>
      </c>
      <c r="BB506" s="61">
        <v>10</v>
      </c>
      <c r="BC506" s="61">
        <v>7</v>
      </c>
      <c r="BD506" s="61">
        <v>10</v>
      </c>
      <c r="BE506" s="61">
        <v>26</v>
      </c>
      <c r="BF506" s="63">
        <v>18</v>
      </c>
      <c r="BG506" s="63">
        <v>14</v>
      </c>
      <c r="BH506" s="63">
        <v>9</v>
      </c>
      <c r="BI506" s="63">
        <v>10</v>
      </c>
      <c r="BJ506" s="61">
        <v>7</v>
      </c>
      <c r="BK506" s="61"/>
      <c r="BM506" s="13"/>
      <c r="BN506" s="6"/>
      <c r="BO506" s="6"/>
      <c r="BP506" s="8">
        <f t="shared" si="170"/>
        <v>0</v>
      </c>
      <c r="BQ506" s="12"/>
    </row>
    <row r="507" spans="1:69" s="1" customFormat="1" ht="12" customHeight="1" x14ac:dyDescent="0.15">
      <c r="A507" s="17" t="s">
        <v>670</v>
      </c>
      <c r="B507" s="17" t="s">
        <v>603</v>
      </c>
      <c r="C507" s="13">
        <v>110</v>
      </c>
      <c r="D507" s="13" t="s">
        <v>304</v>
      </c>
      <c r="E507" s="2">
        <v>66</v>
      </c>
      <c r="F507" s="34">
        <f t="shared" si="171"/>
        <v>99</v>
      </c>
      <c r="G507" s="34">
        <f t="shared" si="172"/>
        <v>114.83999999999999</v>
      </c>
      <c r="H507" s="33">
        <f t="shared" si="173"/>
        <v>1.0439999999999998</v>
      </c>
      <c r="I507" s="33">
        <f t="shared" si="174"/>
        <v>1.1483999999999999</v>
      </c>
      <c r="J507" s="35">
        <f t="shared" si="175"/>
        <v>1</v>
      </c>
      <c r="K507" s="33">
        <f t="shared" si="176"/>
        <v>-4.3999999999999817E-2</v>
      </c>
      <c r="L507" s="33">
        <f t="shared" si="177"/>
        <v>-4.8399999999999803</v>
      </c>
      <c r="M507" s="33" t="s">
        <v>176</v>
      </c>
      <c r="N507" s="33">
        <v>110</v>
      </c>
      <c r="O507" s="33">
        <f t="shared" si="178"/>
        <v>1.0439999999999998</v>
      </c>
      <c r="P507" s="33">
        <f t="shared" si="179"/>
        <v>1</v>
      </c>
      <c r="Q507" s="33">
        <f t="shared" si="180"/>
        <v>-4.3999999999999817E-2</v>
      </c>
      <c r="R507" s="33">
        <f t="shared" si="181"/>
        <v>-4.8399999999999803</v>
      </c>
      <c r="S507" s="1" t="str">
        <f t="shared" si="166"/>
        <v>fruit</v>
      </c>
      <c r="T507" s="6">
        <f t="shared" si="182"/>
        <v>1</v>
      </c>
      <c r="U507" s="13"/>
      <c r="V507" s="13"/>
      <c r="Y507" s="61"/>
      <c r="Z507" s="61"/>
      <c r="AA507" s="61"/>
      <c r="AD507" s="35"/>
      <c r="AE507" s="13"/>
      <c r="AH507" s="13" t="s">
        <v>388</v>
      </c>
      <c r="AI507" s="61">
        <v>20</v>
      </c>
      <c r="AJ507" s="61">
        <v>19</v>
      </c>
      <c r="AK507" s="61">
        <v>3</v>
      </c>
      <c r="AU507" s="61">
        <v>25</v>
      </c>
      <c r="AV507" s="61">
        <v>23</v>
      </c>
      <c r="AW507" s="61">
        <v>15</v>
      </c>
      <c r="AX507" s="66" t="s">
        <v>671</v>
      </c>
      <c r="AY507" s="61"/>
      <c r="AZ507" s="61"/>
      <c r="BA507" s="61"/>
      <c r="BB507" s="61"/>
      <c r="BI507" s="63"/>
      <c r="BJ507" s="61">
        <v>11</v>
      </c>
      <c r="BK507" s="61">
        <v>19</v>
      </c>
      <c r="BM507" s="13"/>
      <c r="BN507" s="6"/>
      <c r="BO507" s="6"/>
      <c r="BP507" s="8">
        <f t="shared" si="170"/>
        <v>0</v>
      </c>
      <c r="BQ507" s="12"/>
    </row>
    <row r="508" spans="1:69" s="1" customFormat="1" ht="12" customHeight="1" x14ac:dyDescent="0.15">
      <c r="A508" s="17" t="s">
        <v>672</v>
      </c>
      <c r="B508" s="17" t="s">
        <v>673</v>
      </c>
      <c r="C508" s="1">
        <v>11</v>
      </c>
      <c r="D508" s="13" t="s">
        <v>107</v>
      </c>
      <c r="E508" s="2">
        <v>70</v>
      </c>
      <c r="F508" s="34">
        <f t="shared" si="171"/>
        <v>105</v>
      </c>
      <c r="G508" s="34">
        <f t="shared" si="172"/>
        <v>121.8</v>
      </c>
      <c r="H508" s="33">
        <f t="shared" si="173"/>
        <v>11.072727272727272</v>
      </c>
      <c r="I508" s="33">
        <f t="shared" si="174"/>
        <v>12.18</v>
      </c>
      <c r="J508" s="35">
        <f t="shared" si="175"/>
        <v>11</v>
      </c>
      <c r="K508" s="33">
        <f t="shared" si="176"/>
        <v>-7.2727272727272307E-2</v>
      </c>
      <c r="L508" s="33">
        <f t="shared" si="177"/>
        <v>-0.79999999999999538</v>
      </c>
      <c r="M508" s="33" t="s">
        <v>201</v>
      </c>
      <c r="N508" s="33">
        <v>88</v>
      </c>
      <c r="O508" s="33">
        <f t="shared" si="178"/>
        <v>1.384090909090909</v>
      </c>
      <c r="P508" s="33">
        <f t="shared" si="179"/>
        <v>1</v>
      </c>
      <c r="Q508" s="33">
        <f t="shared" si="180"/>
        <v>-0.38409090909090904</v>
      </c>
      <c r="R508" s="33">
        <f t="shared" si="181"/>
        <v>-33.799999999999997</v>
      </c>
      <c r="S508" s="13" t="s">
        <v>201</v>
      </c>
      <c r="T508" s="6">
        <f t="shared" si="182"/>
        <v>1</v>
      </c>
      <c r="U508" s="13"/>
      <c r="V508" s="13"/>
      <c r="Y508" s="61"/>
      <c r="Z508" s="61"/>
      <c r="AA508" s="61"/>
      <c r="AD508" s="35"/>
      <c r="AE508" s="61"/>
      <c r="AH508" s="13"/>
      <c r="AI508" s="61"/>
      <c r="AJ508" s="13" t="s">
        <v>407</v>
      </c>
      <c r="AK508" s="61">
        <v>9</v>
      </c>
      <c r="AV508" s="13"/>
      <c r="AX508" s="61"/>
      <c r="BM508" s="13"/>
      <c r="BN508" s="6"/>
      <c r="BO508" s="6"/>
      <c r="BP508" s="8">
        <f t="shared" si="170"/>
        <v>0</v>
      </c>
      <c r="BQ508" s="12"/>
    </row>
    <row r="509" spans="1:69" s="1" customFormat="1" ht="12" customHeight="1" x14ac:dyDescent="0.15">
      <c r="A509" s="3" t="s">
        <v>674</v>
      </c>
      <c r="B509" s="17" t="s">
        <v>675</v>
      </c>
      <c r="C509" s="1">
        <v>11</v>
      </c>
      <c r="D509" s="1" t="s">
        <v>107</v>
      </c>
      <c r="E509" s="2">
        <v>68</v>
      </c>
      <c r="F509" s="34">
        <f t="shared" si="171"/>
        <v>102</v>
      </c>
      <c r="G509" s="34">
        <f t="shared" si="172"/>
        <v>118.32</v>
      </c>
      <c r="H509" s="33">
        <f t="shared" si="173"/>
        <v>10.756363636363636</v>
      </c>
      <c r="I509" s="33">
        <f t="shared" si="174"/>
        <v>11.832000000000001</v>
      </c>
      <c r="J509" s="35">
        <f t="shared" si="175"/>
        <v>11</v>
      </c>
      <c r="K509" s="33">
        <f t="shared" si="176"/>
        <v>0.24363636363636409</v>
      </c>
      <c r="L509" s="33">
        <f t="shared" si="177"/>
        <v>2.680000000000005</v>
      </c>
      <c r="M509" s="33" t="s">
        <v>110</v>
      </c>
      <c r="N509" s="33">
        <v>44</v>
      </c>
      <c r="O509" s="33">
        <f t="shared" si="178"/>
        <v>2.689090909090909</v>
      </c>
      <c r="P509" s="33">
        <f t="shared" si="179"/>
        <v>3</v>
      </c>
      <c r="Q509" s="33">
        <f t="shared" si="180"/>
        <v>0.31090909090909102</v>
      </c>
      <c r="R509" s="33">
        <f t="shared" si="181"/>
        <v>13.680000000000005</v>
      </c>
      <c r="S509" s="1" t="str">
        <f t="shared" ref="S509:S518" si="183">M509</f>
        <v>1/4 lbs</v>
      </c>
      <c r="T509" s="6">
        <f t="shared" si="182"/>
        <v>3</v>
      </c>
      <c r="U509" s="13"/>
      <c r="V509" s="13"/>
      <c r="Y509" s="61"/>
      <c r="Z509" s="61"/>
      <c r="AA509" s="61"/>
      <c r="AB509" s="1" t="s">
        <v>476</v>
      </c>
      <c r="AC509" s="1" t="s">
        <v>616</v>
      </c>
      <c r="AD509" s="35" t="s">
        <v>362</v>
      </c>
      <c r="AE509" s="61">
        <v>23</v>
      </c>
      <c r="AH509" s="13" t="s">
        <v>476</v>
      </c>
      <c r="AI509" s="61">
        <v>7</v>
      </c>
      <c r="AO509" s="13" t="s">
        <v>476</v>
      </c>
      <c r="AP509" s="13" t="s">
        <v>371</v>
      </c>
      <c r="AV509" s="13"/>
      <c r="AX509" s="61"/>
      <c r="BM509" s="13"/>
      <c r="BN509" s="6"/>
      <c r="BO509" s="6"/>
      <c r="BP509" s="8">
        <f t="shared" si="170"/>
        <v>0</v>
      </c>
      <c r="BQ509" s="12"/>
    </row>
    <row r="510" spans="1:69" s="1" customFormat="1" ht="12" customHeight="1" x14ac:dyDescent="0.15">
      <c r="A510" s="17" t="s">
        <v>676</v>
      </c>
      <c r="B510" s="17" t="s">
        <v>612</v>
      </c>
      <c r="C510" s="13">
        <v>25</v>
      </c>
      <c r="D510" s="13" t="s">
        <v>107</v>
      </c>
      <c r="E510" s="2">
        <v>48</v>
      </c>
      <c r="F510" s="34">
        <f t="shared" si="171"/>
        <v>72</v>
      </c>
      <c r="G510" s="34">
        <f t="shared" si="172"/>
        <v>83.52</v>
      </c>
      <c r="H510" s="33">
        <f t="shared" si="173"/>
        <v>3.3407999999999998</v>
      </c>
      <c r="I510" s="33">
        <f t="shared" si="174"/>
        <v>3.6748799999999999</v>
      </c>
      <c r="J510" s="35">
        <f t="shared" si="175"/>
        <v>3</v>
      </c>
      <c r="K510" s="33">
        <f t="shared" si="176"/>
        <v>-0.34079999999999977</v>
      </c>
      <c r="L510" s="33">
        <f t="shared" si="177"/>
        <v>-8.5199999999999942</v>
      </c>
      <c r="M510" s="33" t="s">
        <v>110</v>
      </c>
      <c r="N510" s="33">
        <v>100</v>
      </c>
      <c r="O510" s="33">
        <f t="shared" si="178"/>
        <v>0.83519999999999994</v>
      </c>
      <c r="P510" s="33">
        <f t="shared" si="179"/>
        <v>1</v>
      </c>
      <c r="Q510" s="33">
        <f t="shared" si="180"/>
        <v>0.16480000000000006</v>
      </c>
      <c r="R510" s="33">
        <f t="shared" si="181"/>
        <v>16.480000000000004</v>
      </c>
      <c r="S510" s="1" t="str">
        <f t="shared" si="183"/>
        <v>1/4 lbs</v>
      </c>
      <c r="T510" s="6">
        <f t="shared" si="182"/>
        <v>1</v>
      </c>
      <c r="U510" s="13"/>
      <c r="V510" s="13"/>
      <c r="Y510" s="61"/>
      <c r="Z510" s="61"/>
      <c r="AA510" s="61"/>
      <c r="AD510" s="35"/>
      <c r="AE510" s="13"/>
      <c r="AH510" s="13"/>
      <c r="AI510" s="61"/>
      <c r="AJ510" s="61"/>
      <c r="AK510" s="61"/>
      <c r="AU510" s="61"/>
      <c r="AV510" s="61"/>
      <c r="AW510" s="61"/>
      <c r="AX510" s="66"/>
      <c r="AY510" s="61"/>
      <c r="AZ510" s="61"/>
      <c r="BA510" s="61"/>
      <c r="BB510" s="61"/>
      <c r="BI510" s="63"/>
      <c r="BJ510" s="61"/>
      <c r="BK510" s="61">
        <v>7</v>
      </c>
      <c r="BM510" s="13"/>
      <c r="BN510" s="6"/>
      <c r="BO510" s="6"/>
      <c r="BP510" s="8"/>
      <c r="BQ510" s="12"/>
    </row>
    <row r="511" spans="1:69" s="1" customFormat="1" ht="12" customHeight="1" x14ac:dyDescent="0.15">
      <c r="A511" s="17" t="s">
        <v>543</v>
      </c>
      <c r="B511" s="17" t="s">
        <v>612</v>
      </c>
      <c r="C511" s="13">
        <v>11</v>
      </c>
      <c r="D511" s="13" t="s">
        <v>107</v>
      </c>
      <c r="E511" s="2">
        <v>48</v>
      </c>
      <c r="F511" s="34">
        <f t="shared" si="171"/>
        <v>72</v>
      </c>
      <c r="G511" s="34">
        <f t="shared" si="172"/>
        <v>83.52</v>
      </c>
      <c r="H511" s="33">
        <f t="shared" si="173"/>
        <v>7.5927272727272728</v>
      </c>
      <c r="I511" s="33">
        <f t="shared" si="174"/>
        <v>8.3520000000000003</v>
      </c>
      <c r="J511" s="35">
        <f t="shared" si="175"/>
        <v>8</v>
      </c>
      <c r="K511" s="33">
        <f t="shared" si="176"/>
        <v>0.40727272727272723</v>
      </c>
      <c r="L511" s="33">
        <f t="shared" si="177"/>
        <v>4.4799999999999995</v>
      </c>
      <c r="M511" s="33" t="s">
        <v>110</v>
      </c>
      <c r="N511" s="33">
        <v>44</v>
      </c>
      <c r="O511" s="33">
        <f t="shared" si="178"/>
        <v>1.8981818181818182</v>
      </c>
      <c r="P511" s="33">
        <f t="shared" si="179"/>
        <v>2</v>
      </c>
      <c r="Q511" s="33">
        <f t="shared" si="180"/>
        <v>0.10181818181818181</v>
      </c>
      <c r="R511" s="33">
        <f t="shared" si="181"/>
        <v>4.4799999999999995</v>
      </c>
      <c r="S511" s="1" t="str">
        <f t="shared" si="183"/>
        <v>1/4 lbs</v>
      </c>
      <c r="T511" s="6">
        <f t="shared" si="182"/>
        <v>2</v>
      </c>
      <c r="U511" s="13"/>
      <c r="V511" s="13"/>
      <c r="Y511" s="61"/>
      <c r="Z511" s="61"/>
      <c r="AA511" s="61"/>
      <c r="AD511" s="35"/>
      <c r="AE511" s="13"/>
      <c r="AH511" s="13"/>
      <c r="AI511" s="61"/>
      <c r="AJ511" s="61"/>
      <c r="AK511" s="61"/>
      <c r="AU511" s="61"/>
      <c r="AV511" s="61"/>
      <c r="AW511" s="61"/>
      <c r="AX511" s="66"/>
      <c r="AY511" s="61"/>
      <c r="AZ511" s="61"/>
      <c r="BA511" s="61"/>
      <c r="BB511" s="61"/>
      <c r="BI511" s="63"/>
      <c r="BJ511" s="61"/>
      <c r="BK511" s="61">
        <v>11</v>
      </c>
      <c r="BM511" s="13"/>
      <c r="BN511" s="6"/>
      <c r="BO511" s="6"/>
      <c r="BP511" s="8"/>
      <c r="BQ511" s="12"/>
    </row>
    <row r="512" spans="1:69" s="1" customFormat="1" ht="12" customHeight="1" x14ac:dyDescent="0.15">
      <c r="A512" s="17" t="s">
        <v>563</v>
      </c>
      <c r="B512" s="17" t="s">
        <v>629</v>
      </c>
      <c r="C512" s="1">
        <v>40</v>
      </c>
      <c r="D512" s="13" t="s">
        <v>107</v>
      </c>
      <c r="E512" s="2">
        <v>60</v>
      </c>
      <c r="F512" s="34">
        <f t="shared" si="171"/>
        <v>90</v>
      </c>
      <c r="G512" s="34">
        <f t="shared" si="172"/>
        <v>104.39999999999999</v>
      </c>
      <c r="H512" s="33">
        <f t="shared" si="173"/>
        <v>2.61</v>
      </c>
      <c r="I512" s="33">
        <f t="shared" si="174"/>
        <v>2.871</v>
      </c>
      <c r="J512" s="35">
        <f t="shared" si="175"/>
        <v>3</v>
      </c>
      <c r="K512" s="33">
        <f t="shared" si="176"/>
        <v>0.39000000000000012</v>
      </c>
      <c r="L512" s="33">
        <f t="shared" si="177"/>
        <v>15.600000000000005</v>
      </c>
      <c r="M512" s="33" t="s">
        <v>110</v>
      </c>
      <c r="N512" s="33">
        <v>53</v>
      </c>
      <c r="O512" s="33">
        <f t="shared" si="178"/>
        <v>1.9698113207547168</v>
      </c>
      <c r="P512" s="33">
        <f t="shared" si="179"/>
        <v>2</v>
      </c>
      <c r="Q512" s="33">
        <f t="shared" si="180"/>
        <v>3.0188679245283234E-2</v>
      </c>
      <c r="R512" s="33">
        <f t="shared" si="181"/>
        <v>1.6000000000000114</v>
      </c>
      <c r="S512" s="1" t="str">
        <f t="shared" si="183"/>
        <v>1/4 lbs</v>
      </c>
      <c r="T512" s="6">
        <f t="shared" si="182"/>
        <v>2</v>
      </c>
      <c r="U512" s="13"/>
      <c r="V512" s="13"/>
      <c r="Y512" s="61"/>
      <c r="Z512" s="61"/>
      <c r="AA512" s="61"/>
      <c r="AD512" s="6"/>
      <c r="AE512" s="61">
        <v>9</v>
      </c>
      <c r="AF512" s="61">
        <v>33</v>
      </c>
      <c r="AG512" s="61">
        <v>20</v>
      </c>
      <c r="AH512" s="61">
        <v>19</v>
      </c>
      <c r="AI512" s="61">
        <v>14</v>
      </c>
      <c r="AJ512" s="61">
        <v>22</v>
      </c>
      <c r="AK512" s="13" t="s">
        <v>677</v>
      </c>
      <c r="AL512" s="13" t="s">
        <v>678</v>
      </c>
      <c r="AM512" s="13" t="s">
        <v>679</v>
      </c>
      <c r="AN512" s="61">
        <v>25</v>
      </c>
      <c r="AO512" s="61">
        <v>29</v>
      </c>
      <c r="AP512" s="61">
        <v>19</v>
      </c>
      <c r="AQ512" s="61">
        <v>14</v>
      </c>
      <c r="AR512" s="61">
        <v>20</v>
      </c>
      <c r="AS512" s="61">
        <v>18</v>
      </c>
      <c r="AU512" s="61">
        <v>10</v>
      </c>
      <c r="AV512" s="61">
        <v>28</v>
      </c>
      <c r="AW512" s="61">
        <v>13</v>
      </c>
      <c r="AX512" s="61">
        <v>28</v>
      </c>
      <c r="AY512" s="61">
        <v>20</v>
      </c>
      <c r="AZ512" s="61">
        <v>24</v>
      </c>
      <c r="BA512" s="61">
        <v>14</v>
      </c>
      <c r="BB512" s="61">
        <v>8</v>
      </c>
      <c r="BM512" s="13"/>
      <c r="BN512" s="6"/>
      <c r="BO512" s="6"/>
      <c r="BP512" s="8">
        <f>BL512*N512*P512</f>
        <v>0</v>
      </c>
      <c r="BQ512" s="12"/>
    </row>
    <row r="513" spans="1:69" s="1" customFormat="1" ht="12" customHeight="1" x14ac:dyDescent="0.15">
      <c r="A513" s="3" t="s">
        <v>575</v>
      </c>
      <c r="B513" s="3" t="s">
        <v>629</v>
      </c>
      <c r="C513" s="1">
        <v>12</v>
      </c>
      <c r="D513" s="1" t="s">
        <v>357</v>
      </c>
      <c r="E513" s="2">
        <v>46</v>
      </c>
      <c r="F513" s="34">
        <f t="shared" si="171"/>
        <v>69</v>
      </c>
      <c r="G513" s="34">
        <f t="shared" si="172"/>
        <v>80.039999999999992</v>
      </c>
      <c r="H513" s="33">
        <f t="shared" si="173"/>
        <v>6.669999999999999</v>
      </c>
      <c r="I513" s="33">
        <f t="shared" si="174"/>
        <v>7.3369999999999997</v>
      </c>
      <c r="J513" s="35">
        <f t="shared" si="175"/>
        <v>7</v>
      </c>
      <c r="K513" s="33">
        <f t="shared" si="176"/>
        <v>0.33000000000000096</v>
      </c>
      <c r="L513" s="33">
        <f t="shared" si="177"/>
        <v>3.9600000000000115</v>
      </c>
      <c r="M513" s="33" t="s">
        <v>467</v>
      </c>
      <c r="N513" s="33">
        <v>12</v>
      </c>
      <c r="O513" s="33">
        <f t="shared" si="178"/>
        <v>6.669999999999999</v>
      </c>
      <c r="P513" s="33">
        <f t="shared" si="179"/>
        <v>7</v>
      </c>
      <c r="Q513" s="33">
        <f t="shared" si="180"/>
        <v>0.33000000000000096</v>
      </c>
      <c r="R513" s="33">
        <f t="shared" si="181"/>
        <v>3.9600000000000115</v>
      </c>
      <c r="S513" s="1" t="str">
        <f t="shared" si="183"/>
        <v>unit</v>
      </c>
      <c r="T513" s="6">
        <f t="shared" si="182"/>
        <v>7</v>
      </c>
      <c r="U513" s="13"/>
      <c r="V513" s="13"/>
      <c r="Y513" s="61"/>
      <c r="Z513" s="61"/>
      <c r="AA513" s="61"/>
      <c r="AD513" s="6"/>
      <c r="AV513" s="13"/>
      <c r="AX513" s="61"/>
      <c r="BN513" s="6"/>
      <c r="BO513" s="6"/>
      <c r="BP513" s="8">
        <f>BL513*N513*P513</f>
        <v>0</v>
      </c>
      <c r="BQ513" s="12"/>
    </row>
    <row r="514" spans="1:69" s="1" customFormat="1" ht="12" customHeight="1" x14ac:dyDescent="0.15">
      <c r="A514" s="3" t="s">
        <v>267</v>
      </c>
      <c r="B514" s="3" t="s">
        <v>612</v>
      </c>
      <c r="C514" s="1">
        <v>35</v>
      </c>
      <c r="D514" s="1" t="s">
        <v>107</v>
      </c>
      <c r="E514" s="2">
        <v>44</v>
      </c>
      <c r="F514" s="34">
        <f t="shared" si="171"/>
        <v>66</v>
      </c>
      <c r="G514" s="34">
        <f t="shared" si="172"/>
        <v>76.559999999999988</v>
      </c>
      <c r="H514" s="33">
        <f t="shared" si="173"/>
        <v>2.1874285714285713</v>
      </c>
      <c r="I514" s="33">
        <f t="shared" si="174"/>
        <v>2.4061714285714286</v>
      </c>
      <c r="J514" s="35">
        <f t="shared" si="175"/>
        <v>2</v>
      </c>
      <c r="K514" s="33">
        <f t="shared" si="176"/>
        <v>-0.18742857142857128</v>
      </c>
      <c r="L514" s="33">
        <f t="shared" si="177"/>
        <v>-6.5599999999999952</v>
      </c>
      <c r="M514" s="33" t="s">
        <v>112</v>
      </c>
      <c r="N514" s="33">
        <v>70</v>
      </c>
      <c r="O514" s="33">
        <f t="shared" si="178"/>
        <v>1.0937142857142856</v>
      </c>
      <c r="P514" s="33">
        <f t="shared" si="179"/>
        <v>1</v>
      </c>
      <c r="Q514" s="33">
        <f t="shared" si="180"/>
        <v>-9.3714285714285639E-2</v>
      </c>
      <c r="R514" s="33">
        <f t="shared" si="181"/>
        <v>-6.5599999999999952</v>
      </c>
      <c r="S514" s="1" t="str">
        <f t="shared" si="183"/>
        <v>1/2 lbs</v>
      </c>
      <c r="T514" s="6">
        <f t="shared" si="182"/>
        <v>1</v>
      </c>
      <c r="U514" s="13"/>
      <c r="V514" s="61"/>
      <c r="W514" s="61"/>
      <c r="X514" s="66"/>
      <c r="Y514" s="66"/>
      <c r="Z514" s="66"/>
      <c r="AA514" s="66"/>
      <c r="AB514" s="66"/>
      <c r="AC514" s="61">
        <v>12</v>
      </c>
      <c r="AD514" s="61">
        <v>13</v>
      </c>
      <c r="AE514" s="66" t="s">
        <v>450</v>
      </c>
      <c r="AF514" s="61">
        <v>24</v>
      </c>
      <c r="AG514" s="61">
        <v>11</v>
      </c>
      <c r="AH514" s="61">
        <v>7</v>
      </c>
      <c r="AI514" s="61">
        <v>9</v>
      </c>
      <c r="AJ514" s="61">
        <v>0</v>
      </c>
      <c r="AK514" s="66">
        <v>6</v>
      </c>
      <c r="AL514" s="66">
        <v>2</v>
      </c>
      <c r="AM514" s="66" t="s">
        <v>680</v>
      </c>
      <c r="AN514" s="61"/>
      <c r="AO514" s="66"/>
      <c r="AP514" s="61"/>
      <c r="AQ514" s="61"/>
      <c r="AS514" s="61"/>
      <c r="AT514" s="61"/>
      <c r="AU514" s="61"/>
      <c r="AV514" s="61"/>
      <c r="AW514" s="61"/>
      <c r="AX514" s="66"/>
      <c r="AY514" s="61"/>
      <c r="AZ514" s="66"/>
      <c r="BA514" s="66"/>
      <c r="BB514" s="61"/>
      <c r="BC514" s="66"/>
      <c r="BD514" s="61"/>
      <c r="BE514" s="61"/>
      <c r="BF514" s="61"/>
      <c r="BG514" s="61"/>
      <c r="BH514" s="61"/>
      <c r="BI514" s="61"/>
      <c r="BJ514" s="61"/>
      <c r="BK514" s="61"/>
      <c r="BM514" s="13"/>
      <c r="BN514" s="6"/>
      <c r="BO514" s="6"/>
      <c r="BP514" s="8">
        <f>BL514*N514*P514</f>
        <v>0</v>
      </c>
      <c r="BQ514" s="12"/>
    </row>
    <row r="515" spans="1:69" s="1" customFormat="1" ht="12" customHeight="1" x14ac:dyDescent="0.15">
      <c r="A515" s="3" t="s">
        <v>681</v>
      </c>
      <c r="B515" s="3" t="s">
        <v>629</v>
      </c>
      <c r="C515" s="1">
        <v>22</v>
      </c>
      <c r="D515" s="1" t="s">
        <v>107</v>
      </c>
      <c r="E515" s="2">
        <v>60</v>
      </c>
      <c r="F515" s="34">
        <f t="shared" si="171"/>
        <v>90</v>
      </c>
      <c r="G515" s="34">
        <f t="shared" si="172"/>
        <v>104.39999999999999</v>
      </c>
      <c r="H515" s="33">
        <f t="shared" si="173"/>
        <v>4.7454545454545451</v>
      </c>
      <c r="I515" s="33">
        <f t="shared" si="174"/>
        <v>5.22</v>
      </c>
      <c r="J515" s="35">
        <f t="shared" si="175"/>
        <v>5</v>
      </c>
      <c r="K515" s="33">
        <f t="shared" si="176"/>
        <v>0.25454545454545485</v>
      </c>
      <c r="L515" s="33">
        <f t="shared" si="177"/>
        <v>5.6000000000000068</v>
      </c>
      <c r="M515" s="33" t="s">
        <v>110</v>
      </c>
      <c r="N515" s="33">
        <v>88</v>
      </c>
      <c r="O515" s="33">
        <f t="shared" si="178"/>
        <v>1.1863636363636363</v>
      </c>
      <c r="P515" s="33">
        <f t="shared" si="179"/>
        <v>1</v>
      </c>
      <c r="Q515" s="33">
        <f t="shared" si="180"/>
        <v>-0.18636363636363629</v>
      </c>
      <c r="R515" s="33">
        <f t="shared" si="181"/>
        <v>-16.399999999999991</v>
      </c>
      <c r="S515" s="1" t="str">
        <f t="shared" si="183"/>
        <v>1/4 lbs</v>
      </c>
      <c r="T515" s="6">
        <f t="shared" si="182"/>
        <v>1</v>
      </c>
      <c r="U515" s="13"/>
      <c r="V515" s="13"/>
      <c r="Y515" s="61"/>
      <c r="Z515" s="61"/>
      <c r="AA515" s="61"/>
      <c r="AC515" s="1" t="s">
        <v>361</v>
      </c>
      <c r="AD515" s="6"/>
      <c r="AE515" s="61">
        <v>32</v>
      </c>
      <c r="AF515" s="13" t="s">
        <v>542</v>
      </c>
      <c r="AG515" s="13" t="s">
        <v>361</v>
      </c>
      <c r="AH515" s="61">
        <v>10</v>
      </c>
      <c r="AJ515" s="13" t="s">
        <v>473</v>
      </c>
      <c r="AK515" s="61">
        <v>6</v>
      </c>
      <c r="AL515" s="61">
        <v>27</v>
      </c>
      <c r="AV515" s="13"/>
      <c r="AX515" s="61"/>
      <c r="BM515" s="13"/>
      <c r="BN515" s="6"/>
      <c r="BO515" s="6"/>
      <c r="BP515" s="8">
        <f>BL515*N515*P515</f>
        <v>0</v>
      </c>
      <c r="BQ515" s="12"/>
    </row>
    <row r="516" spans="1:69" s="1" customFormat="1" ht="12" customHeight="1" x14ac:dyDescent="0.15">
      <c r="A516" s="17" t="s">
        <v>682</v>
      </c>
      <c r="B516" s="17" t="s">
        <v>612</v>
      </c>
      <c r="C516" s="1">
        <v>15</v>
      </c>
      <c r="D516" s="1" t="s">
        <v>107</v>
      </c>
      <c r="E516" s="2">
        <v>34</v>
      </c>
      <c r="F516" s="34">
        <f t="shared" si="171"/>
        <v>51</v>
      </c>
      <c r="G516" s="34">
        <f t="shared" si="172"/>
        <v>59.16</v>
      </c>
      <c r="H516" s="33">
        <f t="shared" si="173"/>
        <v>3.944</v>
      </c>
      <c r="I516" s="33">
        <f t="shared" si="174"/>
        <v>4.3384</v>
      </c>
      <c r="J516" s="35">
        <f t="shared" si="175"/>
        <v>4</v>
      </c>
      <c r="K516" s="33">
        <f t="shared" si="176"/>
        <v>5.600000000000005E-2</v>
      </c>
      <c r="L516" s="33">
        <f t="shared" si="177"/>
        <v>0.84000000000000075</v>
      </c>
      <c r="M516" s="33" t="s">
        <v>110</v>
      </c>
      <c r="N516" s="33">
        <v>60</v>
      </c>
      <c r="O516" s="33">
        <f t="shared" si="178"/>
        <v>0.98599999999999999</v>
      </c>
      <c r="P516" s="33">
        <f t="shared" si="179"/>
        <v>1</v>
      </c>
      <c r="Q516" s="33">
        <f t="shared" si="180"/>
        <v>1.4000000000000012E-2</v>
      </c>
      <c r="R516" s="33">
        <f t="shared" si="181"/>
        <v>0.84000000000000075</v>
      </c>
      <c r="S516" s="1" t="str">
        <f t="shared" si="183"/>
        <v>1/4 lbs</v>
      </c>
      <c r="T516" s="6">
        <f t="shared" si="182"/>
        <v>1</v>
      </c>
      <c r="U516" s="13"/>
      <c r="V516" s="13"/>
      <c r="Y516" s="61"/>
      <c r="Z516" s="61"/>
      <c r="AA516" s="61"/>
      <c r="AD516" s="35"/>
      <c r="AE516" s="13"/>
      <c r="AF516" s="61"/>
      <c r="AG516" s="61"/>
      <c r="AH516" s="13"/>
      <c r="AJ516" s="61"/>
      <c r="AK516" s="61"/>
      <c r="AO516" s="61"/>
      <c r="AP516" s="61"/>
      <c r="AQ516" s="61"/>
      <c r="AR516" s="61"/>
      <c r="AS516" s="61"/>
      <c r="AU516" s="61"/>
      <c r="AV516" s="61"/>
      <c r="AW516" s="61"/>
      <c r="AX516" s="61"/>
      <c r="AY516" s="61"/>
      <c r="AZ516" s="61"/>
      <c r="BA516" s="61"/>
      <c r="BB516" s="61"/>
      <c r="BC516" s="61"/>
      <c r="BD516" s="61"/>
      <c r="BE516" s="61"/>
      <c r="BF516" s="63"/>
      <c r="BG516" s="63"/>
      <c r="BH516" s="63"/>
      <c r="BI516" s="63"/>
      <c r="BJ516" s="61">
        <v>5</v>
      </c>
      <c r="BK516" s="61">
        <v>5</v>
      </c>
      <c r="BM516" s="13"/>
      <c r="BN516" s="6"/>
      <c r="BO516" s="6"/>
      <c r="BP516" s="8"/>
      <c r="BQ516" s="12"/>
    </row>
    <row r="517" spans="1:69" s="1" customFormat="1" ht="12" customHeight="1" x14ac:dyDescent="0.15">
      <c r="A517" s="17" t="s">
        <v>683</v>
      </c>
      <c r="B517" s="17" t="s">
        <v>612</v>
      </c>
      <c r="C517" s="1">
        <v>25</v>
      </c>
      <c r="D517" s="13" t="s">
        <v>107</v>
      </c>
      <c r="E517" s="2">
        <v>60</v>
      </c>
      <c r="F517" s="34">
        <f t="shared" si="171"/>
        <v>90</v>
      </c>
      <c r="G517" s="34">
        <f t="shared" si="172"/>
        <v>104.39999999999999</v>
      </c>
      <c r="H517" s="33">
        <f t="shared" si="173"/>
        <v>4.1759999999999993</v>
      </c>
      <c r="I517" s="33">
        <f t="shared" si="174"/>
        <v>4.5935999999999995</v>
      </c>
      <c r="J517" s="35">
        <f t="shared" si="175"/>
        <v>4</v>
      </c>
      <c r="K517" s="33">
        <f t="shared" si="176"/>
        <v>-0.17599999999999927</v>
      </c>
      <c r="L517" s="33">
        <f t="shared" si="177"/>
        <v>-4.3999999999999817</v>
      </c>
      <c r="M517" s="33" t="s">
        <v>110</v>
      </c>
      <c r="N517" s="33">
        <v>100</v>
      </c>
      <c r="O517" s="33">
        <f t="shared" si="178"/>
        <v>1.0439999999999998</v>
      </c>
      <c r="P517" s="33">
        <f t="shared" si="179"/>
        <v>1</v>
      </c>
      <c r="Q517" s="33">
        <f t="shared" si="180"/>
        <v>-4.3999999999999817E-2</v>
      </c>
      <c r="R517" s="33">
        <f t="shared" si="181"/>
        <v>-4.3999999999999817</v>
      </c>
      <c r="S517" s="1" t="str">
        <f t="shared" si="183"/>
        <v>1/4 lbs</v>
      </c>
      <c r="T517" s="6">
        <f t="shared" si="182"/>
        <v>1</v>
      </c>
      <c r="U517" s="13"/>
      <c r="V517" s="13"/>
      <c r="Y517" s="61"/>
      <c r="Z517" s="61"/>
      <c r="AA517" s="61"/>
      <c r="AD517" s="61"/>
      <c r="AE517" s="61"/>
      <c r="AF517" s="61"/>
      <c r="AG517" s="61"/>
      <c r="AH517" s="61"/>
      <c r="AI517" s="61"/>
      <c r="AJ517" s="61"/>
      <c r="AK517" s="61"/>
      <c r="AL517" s="61"/>
      <c r="AM517" s="61"/>
      <c r="AV517" s="13"/>
      <c r="AX517" s="61"/>
      <c r="BF517" s="63"/>
      <c r="BG517" s="63"/>
      <c r="BH517" s="63"/>
      <c r="BI517" s="63"/>
      <c r="BJ517" s="61"/>
      <c r="BK517" s="61">
        <v>5</v>
      </c>
      <c r="BM517" s="13"/>
      <c r="BN517" s="6"/>
      <c r="BO517" s="6"/>
      <c r="BP517" s="8"/>
      <c r="BQ517" s="13"/>
    </row>
    <row r="518" spans="1:69" s="1" customFormat="1" ht="12" customHeight="1" x14ac:dyDescent="0.15">
      <c r="A518" s="17" t="s">
        <v>684</v>
      </c>
      <c r="B518" s="17" t="s">
        <v>612</v>
      </c>
      <c r="C518" s="1">
        <v>11</v>
      </c>
      <c r="D518" s="13" t="s">
        <v>107</v>
      </c>
      <c r="E518" s="2">
        <v>34</v>
      </c>
      <c r="F518" s="34">
        <f t="shared" si="171"/>
        <v>51</v>
      </c>
      <c r="G518" s="34">
        <f t="shared" si="172"/>
        <v>59.16</v>
      </c>
      <c r="H518" s="33">
        <f t="shared" si="173"/>
        <v>5.378181818181818</v>
      </c>
      <c r="I518" s="33">
        <f t="shared" si="174"/>
        <v>5.9160000000000004</v>
      </c>
      <c r="J518" s="35">
        <f t="shared" si="175"/>
        <v>5</v>
      </c>
      <c r="K518" s="33">
        <f t="shared" si="176"/>
        <v>-0.37818181818181795</v>
      </c>
      <c r="L518" s="33">
        <f t="shared" si="177"/>
        <v>-4.1599999999999975</v>
      </c>
      <c r="M518" s="33" t="s">
        <v>112</v>
      </c>
      <c r="N518" s="33">
        <v>22</v>
      </c>
      <c r="O518" s="33">
        <f t="shared" si="178"/>
        <v>2.689090909090909</v>
      </c>
      <c r="P518" s="33">
        <f t="shared" si="179"/>
        <v>3</v>
      </c>
      <c r="Q518" s="33">
        <f t="shared" si="180"/>
        <v>0.31090909090909102</v>
      </c>
      <c r="R518" s="33">
        <f t="shared" si="181"/>
        <v>6.8400000000000025</v>
      </c>
      <c r="S518" s="1" t="str">
        <f t="shared" si="183"/>
        <v>1/2 lbs</v>
      </c>
      <c r="T518" s="6">
        <f t="shared" si="182"/>
        <v>3</v>
      </c>
      <c r="U518" s="13"/>
      <c r="V518" s="13"/>
      <c r="Y518" s="61"/>
      <c r="Z518" s="61"/>
      <c r="AA518" s="61"/>
      <c r="AD518" s="61"/>
      <c r="AE518" s="61"/>
      <c r="AF518" s="61"/>
      <c r="AG518" s="61"/>
      <c r="AH518" s="61"/>
      <c r="AI518" s="61"/>
      <c r="AJ518" s="61"/>
      <c r="AK518" s="61"/>
      <c r="AL518" s="61"/>
      <c r="AM518" s="61"/>
      <c r="AV518" s="13"/>
      <c r="AX518" s="61"/>
      <c r="BF518" s="63"/>
      <c r="BG518" s="63"/>
      <c r="BH518" s="63"/>
      <c r="BI518" s="63"/>
      <c r="BJ518" s="61"/>
      <c r="BK518" s="61">
        <v>6</v>
      </c>
      <c r="BM518" s="13"/>
      <c r="BN518" s="6"/>
      <c r="BO518" s="6"/>
      <c r="BP518" s="8"/>
      <c r="BQ518" s="13"/>
    </row>
    <row r="519" spans="1:69" x14ac:dyDescent="0.15">
      <c r="E519" s="7"/>
    </row>
    <row r="520" spans="1:69" x14ac:dyDescent="0.15">
      <c r="A520" s="3" t="s">
        <v>73</v>
      </c>
      <c r="E520" s="7"/>
    </row>
    <row r="521" spans="1:69" s="1" customFormat="1" ht="12" customHeight="1" x14ac:dyDescent="0.15">
      <c r="A521" s="17" t="s">
        <v>685</v>
      </c>
      <c r="B521" s="3" t="s">
        <v>686</v>
      </c>
      <c r="C521" s="1">
        <v>1</v>
      </c>
      <c r="D521" s="13" t="s">
        <v>687</v>
      </c>
      <c r="E521" s="2">
        <v>5.5</v>
      </c>
      <c r="F521" s="34">
        <f t="shared" ref="F521:F525" si="184">E521*1.4</f>
        <v>7.6999999999999993</v>
      </c>
      <c r="G521" s="34">
        <f t="shared" ref="G521:G525" si="185">F521*$C$28</f>
        <v>8.9319999999999986</v>
      </c>
      <c r="H521" s="33">
        <f t="shared" ref="H521:H525" si="186">G521/C521</f>
        <v>8.9319999999999986</v>
      </c>
      <c r="I521" s="33"/>
      <c r="J521" s="35">
        <f t="shared" ref="J521:J525" si="187">ROUND(H521,0)</f>
        <v>9</v>
      </c>
      <c r="K521" s="33">
        <f t="shared" ref="K521:K525" si="188">J521-H521</f>
        <v>6.8000000000001393E-2</v>
      </c>
      <c r="L521" s="33">
        <f t="shared" ref="L521:L525" si="189">K521*C521</f>
        <v>6.8000000000001393E-2</v>
      </c>
      <c r="M521" s="33" t="s">
        <v>687</v>
      </c>
      <c r="N521" s="33">
        <v>1</v>
      </c>
      <c r="O521" s="33">
        <f t="shared" ref="O521:O525" si="190">G521/N521</f>
        <v>8.9319999999999986</v>
      </c>
      <c r="P521" s="33">
        <f t="shared" ref="P521:P525" si="191">ROUND(O521,0)</f>
        <v>9</v>
      </c>
      <c r="Q521" s="33">
        <f t="shared" ref="Q521:Q525" si="192">P521-O521</f>
        <v>6.8000000000001393E-2</v>
      </c>
      <c r="R521" s="33">
        <f t="shared" ref="R521:R525" si="193">Q521*N521</f>
        <v>6.8000000000001393E-2</v>
      </c>
      <c r="S521" s="1" t="str">
        <f t="shared" ref="S521:S525" si="194">M521</f>
        <v>loaf</v>
      </c>
      <c r="T521" s="6">
        <f t="shared" ref="T521:T525" si="195">P521</f>
        <v>9</v>
      </c>
      <c r="U521" s="13"/>
      <c r="BM521" s="6"/>
      <c r="BN521" s="6"/>
      <c r="BO521" s="6"/>
      <c r="BP521" s="8">
        <f>BL521*N521*P521</f>
        <v>0</v>
      </c>
      <c r="BQ521" s="12"/>
    </row>
    <row r="522" spans="1:69" s="1" customFormat="1" ht="12" customHeight="1" x14ac:dyDescent="0.15">
      <c r="A522" s="17" t="s">
        <v>688</v>
      </c>
      <c r="B522" s="3" t="s">
        <v>686</v>
      </c>
      <c r="C522" s="1">
        <v>1</v>
      </c>
      <c r="D522" s="13" t="s">
        <v>687</v>
      </c>
      <c r="E522" s="2">
        <v>5.5</v>
      </c>
      <c r="F522" s="34">
        <f t="shared" si="184"/>
        <v>7.6999999999999993</v>
      </c>
      <c r="G522" s="34">
        <f t="shared" si="185"/>
        <v>8.9319999999999986</v>
      </c>
      <c r="H522" s="33">
        <f t="shared" si="186"/>
        <v>8.9319999999999986</v>
      </c>
      <c r="I522" s="33"/>
      <c r="J522" s="35">
        <f t="shared" si="187"/>
        <v>9</v>
      </c>
      <c r="K522" s="33">
        <f t="shared" si="188"/>
        <v>6.8000000000001393E-2</v>
      </c>
      <c r="L522" s="33">
        <f t="shared" si="189"/>
        <v>6.8000000000001393E-2</v>
      </c>
      <c r="M522" s="33" t="s">
        <v>687</v>
      </c>
      <c r="N522" s="33">
        <v>1.3</v>
      </c>
      <c r="O522" s="33">
        <f t="shared" si="190"/>
        <v>6.8707692307692296</v>
      </c>
      <c r="P522" s="33">
        <f t="shared" si="191"/>
        <v>7</v>
      </c>
      <c r="Q522" s="33">
        <f t="shared" si="192"/>
        <v>0.12923076923077037</v>
      </c>
      <c r="R522" s="33">
        <f t="shared" si="193"/>
        <v>0.16800000000000148</v>
      </c>
      <c r="S522" s="1" t="str">
        <f t="shared" si="194"/>
        <v>loaf</v>
      </c>
      <c r="T522" s="6">
        <f t="shared" si="195"/>
        <v>7</v>
      </c>
      <c r="U522" s="13"/>
      <c r="BM522" s="6"/>
      <c r="BN522" s="6"/>
      <c r="BO522" s="6"/>
      <c r="BP522" s="8">
        <f>BL522*N522*P522</f>
        <v>0</v>
      </c>
      <c r="BQ522" s="12"/>
    </row>
    <row r="523" spans="1:69" s="1" customFormat="1" ht="12" customHeight="1" x14ac:dyDescent="0.15">
      <c r="A523" s="1" t="s">
        <v>689</v>
      </c>
      <c r="B523" s="1" t="s">
        <v>75</v>
      </c>
      <c r="C523" s="1">
        <v>1</v>
      </c>
      <c r="D523" s="1" t="s">
        <v>76</v>
      </c>
      <c r="E523" s="2">
        <v>3.28</v>
      </c>
      <c r="F523" s="34">
        <f>E523*1.4</f>
        <v>4.5919999999999996</v>
      </c>
      <c r="G523" s="34">
        <f>F523*$C$28</f>
        <v>5.326719999999999</v>
      </c>
      <c r="H523" s="33">
        <f>G523/C523</f>
        <v>5.326719999999999</v>
      </c>
      <c r="I523" s="33"/>
      <c r="J523" s="35">
        <f>ROUND(H523,0)</f>
        <v>5</v>
      </c>
      <c r="K523" s="33">
        <f>J523-H523</f>
        <v>-0.32671999999999901</v>
      </c>
      <c r="L523" s="33">
        <f>K523*C523</f>
        <v>-0.32671999999999901</v>
      </c>
      <c r="M523" s="33" t="s">
        <v>77</v>
      </c>
      <c r="N523" s="33">
        <v>1</v>
      </c>
      <c r="O523" s="33">
        <f>G523/N523</f>
        <v>5.326719999999999</v>
      </c>
      <c r="P523" s="33">
        <f>ROUND(O523,0)</f>
        <v>5</v>
      </c>
      <c r="Q523" s="33">
        <f>P523-O523</f>
        <v>-0.32671999999999901</v>
      </c>
      <c r="R523" s="33">
        <f>Q523*N523</f>
        <v>-0.32671999999999901</v>
      </c>
      <c r="S523" s="1" t="str">
        <f>M523</f>
        <v>1 cont.</v>
      </c>
      <c r="T523" s="1">
        <f>P523</f>
        <v>5</v>
      </c>
      <c r="BM523" s="6"/>
      <c r="BN523" s="6"/>
      <c r="BO523" s="6"/>
      <c r="BP523" s="8">
        <f>BL523*N523*P523</f>
        <v>0</v>
      </c>
      <c r="BQ523" s="12"/>
    </row>
    <row r="524" spans="1:69" s="1" customFormat="1" ht="12" customHeight="1" x14ac:dyDescent="0.15">
      <c r="A524" s="17" t="s">
        <v>690</v>
      </c>
      <c r="B524" s="3" t="s">
        <v>75</v>
      </c>
      <c r="C524" s="1">
        <v>1</v>
      </c>
      <c r="D524" s="13" t="s">
        <v>86</v>
      </c>
      <c r="E524" s="2">
        <v>3.5</v>
      </c>
      <c r="F524" s="34">
        <f t="shared" si="184"/>
        <v>4.8999999999999995</v>
      </c>
      <c r="G524" s="34">
        <f t="shared" si="185"/>
        <v>5.6839999999999993</v>
      </c>
      <c r="H524" s="33">
        <f t="shared" si="186"/>
        <v>5.6839999999999993</v>
      </c>
      <c r="I524" s="33"/>
      <c r="J524" s="35">
        <f t="shared" si="187"/>
        <v>6</v>
      </c>
      <c r="K524" s="33">
        <f t="shared" si="188"/>
        <v>0.31600000000000072</v>
      </c>
      <c r="L524" s="33">
        <f t="shared" si="189"/>
        <v>0.31600000000000072</v>
      </c>
      <c r="M524" s="33" t="s">
        <v>86</v>
      </c>
      <c r="N524" s="33">
        <v>1</v>
      </c>
      <c r="O524" s="33">
        <f t="shared" si="190"/>
        <v>5.6839999999999993</v>
      </c>
      <c r="P524" s="33">
        <f t="shared" si="191"/>
        <v>6</v>
      </c>
      <c r="Q524" s="33">
        <f t="shared" si="192"/>
        <v>0.31600000000000072</v>
      </c>
      <c r="R524" s="33">
        <f t="shared" si="193"/>
        <v>0.31600000000000072</v>
      </c>
      <c r="S524" s="33" t="str">
        <f t="shared" si="194"/>
        <v>500 mL</v>
      </c>
      <c r="T524" s="6">
        <f t="shared" si="195"/>
        <v>6</v>
      </c>
      <c r="BM524" s="35"/>
      <c r="BN524" s="35"/>
      <c r="BO524" s="35"/>
      <c r="BP524" s="8">
        <f>BL524*N524*P524</f>
        <v>0</v>
      </c>
      <c r="BQ524" s="12"/>
    </row>
    <row r="525" spans="1:69" s="1" customFormat="1" ht="12" customHeight="1" x14ac:dyDescent="0.15">
      <c r="A525" s="17" t="s">
        <v>691</v>
      </c>
      <c r="B525" s="3" t="s">
        <v>75</v>
      </c>
      <c r="C525" s="1">
        <v>1</v>
      </c>
      <c r="D525" s="13" t="s">
        <v>86</v>
      </c>
      <c r="E525" s="2">
        <v>3.5</v>
      </c>
      <c r="F525" s="34">
        <f t="shared" si="184"/>
        <v>4.8999999999999995</v>
      </c>
      <c r="G525" s="34">
        <f t="shared" si="185"/>
        <v>5.6839999999999993</v>
      </c>
      <c r="H525" s="33">
        <f t="shared" si="186"/>
        <v>5.6839999999999993</v>
      </c>
      <c r="I525" s="33"/>
      <c r="J525" s="35">
        <f t="shared" si="187"/>
        <v>6</v>
      </c>
      <c r="K525" s="33">
        <f t="shared" si="188"/>
        <v>0.31600000000000072</v>
      </c>
      <c r="L525" s="33">
        <f t="shared" si="189"/>
        <v>0.31600000000000072</v>
      </c>
      <c r="M525" s="33" t="s">
        <v>86</v>
      </c>
      <c r="N525" s="33">
        <v>1</v>
      </c>
      <c r="O525" s="33">
        <f t="shared" si="190"/>
        <v>5.6839999999999993</v>
      </c>
      <c r="P525" s="33">
        <f t="shared" si="191"/>
        <v>6</v>
      </c>
      <c r="Q525" s="33">
        <f t="shared" si="192"/>
        <v>0.31600000000000072</v>
      </c>
      <c r="R525" s="33">
        <f t="shared" si="193"/>
        <v>0.31600000000000072</v>
      </c>
      <c r="S525" s="33" t="str">
        <f t="shared" si="194"/>
        <v>500 mL</v>
      </c>
      <c r="T525" s="6">
        <f t="shared" si="195"/>
        <v>6</v>
      </c>
      <c r="BM525" s="35"/>
      <c r="BN525" s="35"/>
      <c r="BO525" s="35"/>
      <c r="BP525" s="8">
        <f>BL525*N525*P525</f>
        <v>0</v>
      </c>
      <c r="BQ525" s="12"/>
    </row>
    <row r="526" spans="1:69" s="1" customFormat="1" ht="12" customHeight="1" x14ac:dyDescent="0.15">
      <c r="A526" s="17"/>
      <c r="B526" s="3"/>
      <c r="D526" s="13"/>
      <c r="E526" s="2"/>
      <c r="F526" s="34"/>
      <c r="G526" s="34"/>
      <c r="H526" s="33"/>
      <c r="I526" s="33"/>
      <c r="J526" s="35"/>
      <c r="K526" s="33"/>
      <c r="L526" s="33"/>
      <c r="M526" s="33"/>
      <c r="N526" s="33"/>
      <c r="O526" s="33"/>
      <c r="P526" s="33"/>
      <c r="Q526" s="33"/>
      <c r="R526" s="33"/>
      <c r="S526" s="33"/>
      <c r="T526" s="6"/>
      <c r="BM526" s="35"/>
      <c r="BN526" s="35"/>
      <c r="BO526" s="35"/>
      <c r="BP526" s="8"/>
      <c r="BQ526" s="12"/>
    </row>
    <row r="527" spans="1:69" s="1" customFormat="1" ht="12" customHeight="1" x14ac:dyDescent="0.15">
      <c r="A527" s="17" t="s">
        <v>692</v>
      </c>
      <c r="B527" s="3"/>
      <c r="D527" s="13"/>
      <c r="E527" s="2"/>
      <c r="F527" s="34"/>
      <c r="G527" s="34"/>
      <c r="H527" s="33"/>
      <c r="I527" s="33"/>
      <c r="J527" s="35"/>
      <c r="K527" s="33"/>
      <c r="L527" s="33"/>
      <c r="M527" s="33"/>
      <c r="N527" s="33"/>
      <c r="O527" s="33"/>
      <c r="P527" s="33"/>
      <c r="Q527" s="33"/>
      <c r="R527" s="33"/>
      <c r="S527" s="33"/>
      <c r="T527" s="6"/>
      <c r="BM527" s="35"/>
      <c r="BN527" s="35"/>
      <c r="BO527" s="35"/>
      <c r="BP527" s="8"/>
      <c r="BQ527" s="12"/>
    </row>
    <row r="528" spans="1:69" s="1" customFormat="1" ht="12" customHeight="1" x14ac:dyDescent="0.15">
      <c r="A528" s="3" t="s">
        <v>693</v>
      </c>
      <c r="B528" s="3" t="s">
        <v>320</v>
      </c>
      <c r="C528" s="1">
        <v>1</v>
      </c>
      <c r="D528" s="1" t="s">
        <v>694</v>
      </c>
      <c r="E528" s="2">
        <v>9</v>
      </c>
      <c r="F528" s="34">
        <f t="shared" ref="F528:F539" si="196">E528*1.4</f>
        <v>12.6</v>
      </c>
      <c r="G528" s="34">
        <f t="shared" ref="G528:G562" si="197">F528*$C$28</f>
        <v>14.615999999999998</v>
      </c>
      <c r="H528" s="33">
        <f t="shared" ref="H528:H562" si="198">G528/C528</f>
        <v>14.615999999999998</v>
      </c>
      <c r="I528" s="33"/>
      <c r="J528" s="35">
        <f t="shared" ref="J528:J562" si="199">ROUND(H528,0)</f>
        <v>15</v>
      </c>
      <c r="K528" s="33">
        <f t="shared" ref="K528:K562" si="200">J528-H528</f>
        <v>0.38400000000000212</v>
      </c>
      <c r="L528" s="33">
        <f t="shared" ref="L528:L562" si="201">K528*C528</f>
        <v>0.38400000000000212</v>
      </c>
      <c r="M528" s="33" t="s">
        <v>694</v>
      </c>
      <c r="N528" s="33">
        <v>1</v>
      </c>
      <c r="O528" s="33">
        <f t="shared" ref="O528:O562" si="202">G528/N528</f>
        <v>14.615999999999998</v>
      </c>
      <c r="P528" s="33">
        <f t="shared" ref="P528:P562" si="203">ROUND(O528,0)</f>
        <v>15</v>
      </c>
      <c r="Q528" s="33">
        <f t="shared" ref="Q528:Q562" si="204">P528-O528</f>
        <v>0.38400000000000212</v>
      </c>
      <c r="R528" s="33">
        <f t="shared" ref="R528:R562" si="205">Q528*N528</f>
        <v>0.38400000000000212</v>
      </c>
      <c r="S528" s="1" t="str">
        <f t="shared" ref="S528:S562" si="206">M528</f>
        <v>500 mL jar</v>
      </c>
      <c r="T528" s="6">
        <f t="shared" ref="T528:T562" si="207">P528</f>
        <v>15</v>
      </c>
      <c r="U528" s="13"/>
      <c r="AV528" s="13"/>
      <c r="BM528" s="6"/>
      <c r="BN528" s="6"/>
      <c r="BO528" s="6"/>
      <c r="BP528" s="8">
        <f t="shared" ref="BP528:BP562" si="208">BL528*N528*P528</f>
        <v>0</v>
      </c>
      <c r="BQ528" s="12"/>
    </row>
    <row r="529" spans="1:69" s="1" customFormat="1" ht="12" customHeight="1" x14ac:dyDescent="0.15">
      <c r="A529" s="3" t="s">
        <v>695</v>
      </c>
      <c r="B529" s="3" t="s">
        <v>320</v>
      </c>
      <c r="C529" s="1">
        <v>1</v>
      </c>
      <c r="D529" s="1" t="s">
        <v>696</v>
      </c>
      <c r="E529" s="2">
        <v>5</v>
      </c>
      <c r="F529" s="34">
        <f t="shared" si="196"/>
        <v>7</v>
      </c>
      <c r="G529" s="34">
        <f t="shared" si="197"/>
        <v>8.1199999999999992</v>
      </c>
      <c r="H529" s="33">
        <f t="shared" si="198"/>
        <v>8.1199999999999992</v>
      </c>
      <c r="I529" s="33"/>
      <c r="J529" s="35">
        <f t="shared" si="199"/>
        <v>8</v>
      </c>
      <c r="K529" s="33">
        <f t="shared" si="200"/>
        <v>-0.11999999999999922</v>
      </c>
      <c r="L529" s="33">
        <f t="shared" si="201"/>
        <v>-0.11999999999999922</v>
      </c>
      <c r="M529" s="33" t="s">
        <v>696</v>
      </c>
      <c r="N529" s="33">
        <v>1</v>
      </c>
      <c r="O529" s="33">
        <f t="shared" si="202"/>
        <v>8.1199999999999992</v>
      </c>
      <c r="P529" s="33">
        <f t="shared" si="203"/>
        <v>8</v>
      </c>
      <c r="Q529" s="33">
        <f t="shared" si="204"/>
        <v>-0.11999999999999922</v>
      </c>
      <c r="R529" s="33">
        <f t="shared" si="205"/>
        <v>-0.11999999999999922</v>
      </c>
      <c r="S529" s="1" t="str">
        <f t="shared" si="206"/>
        <v>250 mL jar</v>
      </c>
      <c r="T529" s="6">
        <f t="shared" si="207"/>
        <v>8</v>
      </c>
      <c r="U529" s="13"/>
      <c r="AV529" s="13"/>
      <c r="BM529" s="6"/>
      <c r="BN529" s="6"/>
      <c r="BO529" s="6"/>
      <c r="BP529" s="8">
        <f t="shared" si="208"/>
        <v>0</v>
      </c>
      <c r="BQ529" s="12"/>
    </row>
    <row r="530" spans="1:69" s="1" customFormat="1" ht="12" customHeight="1" x14ac:dyDescent="0.15">
      <c r="A530" s="3" t="s">
        <v>697</v>
      </c>
      <c r="B530" s="3" t="s">
        <v>320</v>
      </c>
      <c r="C530" s="1">
        <v>1</v>
      </c>
      <c r="D530" s="1" t="s">
        <v>698</v>
      </c>
      <c r="E530" s="2">
        <v>5.83</v>
      </c>
      <c r="F530" s="34">
        <f t="shared" si="196"/>
        <v>8.161999999999999</v>
      </c>
      <c r="G530" s="34">
        <f t="shared" si="197"/>
        <v>9.4679199999999977</v>
      </c>
      <c r="H530" s="33">
        <f t="shared" si="198"/>
        <v>9.4679199999999977</v>
      </c>
      <c r="I530" s="33"/>
      <c r="J530" s="35">
        <f t="shared" si="199"/>
        <v>9</v>
      </c>
      <c r="K530" s="33">
        <f t="shared" si="200"/>
        <v>-0.46791999999999767</v>
      </c>
      <c r="L530" s="33">
        <f t="shared" si="201"/>
        <v>-0.46791999999999767</v>
      </c>
      <c r="M530" s="33" t="s">
        <v>698</v>
      </c>
      <c r="N530" s="33">
        <v>1</v>
      </c>
      <c r="O530" s="33">
        <f t="shared" si="202"/>
        <v>9.4679199999999977</v>
      </c>
      <c r="P530" s="33">
        <f t="shared" si="203"/>
        <v>9</v>
      </c>
      <c r="Q530" s="33">
        <f t="shared" si="204"/>
        <v>-0.46791999999999767</v>
      </c>
      <c r="R530" s="33">
        <f t="shared" si="205"/>
        <v>-0.46791999999999767</v>
      </c>
      <c r="S530" s="1" t="str">
        <f t="shared" si="206"/>
        <v>1L jar</v>
      </c>
      <c r="T530" s="6">
        <f t="shared" si="207"/>
        <v>9</v>
      </c>
      <c r="U530" s="13"/>
      <c r="AJ530" s="13"/>
      <c r="AV530" s="13"/>
      <c r="BM530" s="6"/>
      <c r="BN530" s="6"/>
      <c r="BO530" s="6"/>
      <c r="BP530" s="8">
        <f t="shared" si="208"/>
        <v>0</v>
      </c>
      <c r="BQ530" s="12"/>
    </row>
    <row r="531" spans="1:69" s="1" customFormat="1" ht="12" customHeight="1" x14ac:dyDescent="0.15">
      <c r="A531" s="17" t="s">
        <v>699</v>
      </c>
      <c r="B531" s="3" t="s">
        <v>75</v>
      </c>
      <c r="C531" s="1">
        <v>1</v>
      </c>
      <c r="D531" s="13" t="s">
        <v>83</v>
      </c>
      <c r="E531" s="2">
        <v>2.8</v>
      </c>
      <c r="F531" s="34">
        <f t="shared" si="196"/>
        <v>3.9199999999999995</v>
      </c>
      <c r="G531" s="34">
        <f t="shared" si="197"/>
        <v>4.5471999999999992</v>
      </c>
      <c r="H531" s="33">
        <f t="shared" si="198"/>
        <v>4.5471999999999992</v>
      </c>
      <c r="I531" s="33"/>
      <c r="J531" s="35">
        <f t="shared" si="199"/>
        <v>5</v>
      </c>
      <c r="K531" s="33">
        <f t="shared" si="200"/>
        <v>0.45280000000000076</v>
      </c>
      <c r="L531" s="33">
        <f t="shared" si="201"/>
        <v>0.45280000000000076</v>
      </c>
      <c r="M531" s="33" t="s">
        <v>83</v>
      </c>
      <c r="N531" s="33">
        <v>1</v>
      </c>
      <c r="O531" s="33">
        <f t="shared" si="202"/>
        <v>4.5471999999999992</v>
      </c>
      <c r="P531" s="33">
        <f t="shared" si="203"/>
        <v>5</v>
      </c>
      <c r="Q531" s="33">
        <f t="shared" si="204"/>
        <v>0.45280000000000076</v>
      </c>
      <c r="R531" s="33">
        <f t="shared" si="205"/>
        <v>0.45280000000000076</v>
      </c>
      <c r="S531" s="1" t="str">
        <f t="shared" si="206"/>
        <v>250 mL</v>
      </c>
      <c r="T531" s="6">
        <f t="shared" si="207"/>
        <v>5</v>
      </c>
      <c r="BM531" s="35"/>
      <c r="BN531" s="35"/>
      <c r="BO531" s="35"/>
      <c r="BP531" s="8">
        <f t="shared" si="208"/>
        <v>0</v>
      </c>
      <c r="BQ531" s="12"/>
    </row>
    <row r="532" spans="1:69" s="1" customFormat="1" ht="12" customHeight="1" x14ac:dyDescent="0.15">
      <c r="A532" s="17" t="s">
        <v>700</v>
      </c>
      <c r="B532" s="3" t="s">
        <v>701</v>
      </c>
      <c r="C532" s="1">
        <v>1</v>
      </c>
      <c r="D532" s="13" t="s">
        <v>147</v>
      </c>
      <c r="E532" s="2">
        <v>9.5</v>
      </c>
      <c r="F532" s="34">
        <f t="shared" si="196"/>
        <v>13.299999999999999</v>
      </c>
      <c r="G532" s="34">
        <f t="shared" si="197"/>
        <v>15.427999999999997</v>
      </c>
      <c r="H532" s="33">
        <f t="shared" si="198"/>
        <v>15.427999999999997</v>
      </c>
      <c r="I532" s="33"/>
      <c r="J532" s="35">
        <f t="shared" si="199"/>
        <v>15</v>
      </c>
      <c r="K532" s="33">
        <f t="shared" si="200"/>
        <v>-0.42799999999999727</v>
      </c>
      <c r="L532" s="33">
        <f t="shared" si="201"/>
        <v>-0.42799999999999727</v>
      </c>
      <c r="M532" s="33" t="s">
        <v>147</v>
      </c>
      <c r="N532" s="33">
        <v>1</v>
      </c>
      <c r="O532" s="33">
        <f t="shared" si="202"/>
        <v>15.427999999999997</v>
      </c>
      <c r="P532" s="33">
        <f t="shared" si="203"/>
        <v>15</v>
      </c>
      <c r="Q532" s="33">
        <f t="shared" si="204"/>
        <v>-0.42799999999999727</v>
      </c>
      <c r="R532" s="33">
        <f t="shared" si="205"/>
        <v>-0.42799999999999727</v>
      </c>
      <c r="S532" s="1" t="str">
        <f t="shared" si="206"/>
        <v>bag</v>
      </c>
      <c r="T532" s="6">
        <f t="shared" si="207"/>
        <v>15</v>
      </c>
      <c r="U532" s="13"/>
      <c r="BM532" s="6"/>
      <c r="BN532" s="6"/>
      <c r="BO532" s="6"/>
      <c r="BP532" s="8">
        <f t="shared" si="208"/>
        <v>0</v>
      </c>
      <c r="BQ532" s="12"/>
    </row>
    <row r="533" spans="1:69" s="1" customFormat="1" ht="12" customHeight="1" x14ac:dyDescent="0.15">
      <c r="A533" s="1" t="s">
        <v>702</v>
      </c>
      <c r="B533" s="1" t="s">
        <v>75</v>
      </c>
      <c r="C533" s="1">
        <v>1</v>
      </c>
      <c r="D533" s="1" t="s">
        <v>86</v>
      </c>
      <c r="E533" s="2">
        <v>5.45</v>
      </c>
      <c r="F533" s="34">
        <f t="shared" si="196"/>
        <v>7.63</v>
      </c>
      <c r="G533" s="34">
        <f t="shared" si="197"/>
        <v>8.8507999999999996</v>
      </c>
      <c r="H533" s="33">
        <f t="shared" si="198"/>
        <v>8.8507999999999996</v>
      </c>
      <c r="I533" s="33"/>
      <c r="J533" s="35">
        <f t="shared" si="199"/>
        <v>9</v>
      </c>
      <c r="K533" s="33">
        <f t="shared" si="200"/>
        <v>0.14920000000000044</v>
      </c>
      <c r="L533" s="33">
        <f t="shared" si="201"/>
        <v>0.14920000000000044</v>
      </c>
      <c r="M533" s="33" t="s">
        <v>86</v>
      </c>
      <c r="N533" s="33">
        <v>1</v>
      </c>
      <c r="O533" s="33">
        <f t="shared" si="202"/>
        <v>8.8507999999999996</v>
      </c>
      <c r="P533" s="33">
        <f t="shared" si="203"/>
        <v>9</v>
      </c>
      <c r="Q533" s="33">
        <f t="shared" si="204"/>
        <v>0.14920000000000044</v>
      </c>
      <c r="R533" s="33">
        <f t="shared" si="205"/>
        <v>0.14920000000000044</v>
      </c>
      <c r="S533" s="1" t="str">
        <f t="shared" si="206"/>
        <v>500 mL</v>
      </c>
      <c r="T533" s="1">
        <f t="shared" si="207"/>
        <v>9</v>
      </c>
      <c r="AJ533" s="13"/>
      <c r="BM533" s="6"/>
      <c r="BN533" s="6"/>
      <c r="BO533" s="6"/>
      <c r="BP533" s="8">
        <f t="shared" si="208"/>
        <v>0</v>
      </c>
      <c r="BQ533" s="12"/>
    </row>
    <row r="534" spans="1:69" s="1" customFormat="1" ht="12" customHeight="1" x14ac:dyDescent="0.15">
      <c r="A534" s="1" t="s">
        <v>703</v>
      </c>
      <c r="B534" s="1" t="s">
        <v>75</v>
      </c>
      <c r="C534" s="1">
        <v>1</v>
      </c>
      <c r="D534" s="1" t="s">
        <v>83</v>
      </c>
      <c r="E534" s="2">
        <v>3.4</v>
      </c>
      <c r="F534" s="34">
        <f t="shared" si="196"/>
        <v>4.76</v>
      </c>
      <c r="G534" s="34">
        <f t="shared" si="197"/>
        <v>5.5215999999999994</v>
      </c>
      <c r="H534" s="33">
        <f t="shared" si="198"/>
        <v>5.5215999999999994</v>
      </c>
      <c r="I534" s="33"/>
      <c r="J534" s="35">
        <f t="shared" si="199"/>
        <v>6</v>
      </c>
      <c r="K534" s="33">
        <f t="shared" si="200"/>
        <v>0.4784000000000006</v>
      </c>
      <c r="L534" s="33">
        <f t="shared" si="201"/>
        <v>0.4784000000000006</v>
      </c>
      <c r="M534" s="33" t="s">
        <v>83</v>
      </c>
      <c r="N534" s="33">
        <v>1</v>
      </c>
      <c r="O534" s="33">
        <f t="shared" si="202"/>
        <v>5.5215999999999994</v>
      </c>
      <c r="P534" s="33">
        <f t="shared" si="203"/>
        <v>6</v>
      </c>
      <c r="Q534" s="33">
        <f t="shared" si="204"/>
        <v>0.4784000000000006</v>
      </c>
      <c r="R534" s="33">
        <f t="shared" si="205"/>
        <v>0.4784000000000006</v>
      </c>
      <c r="S534" s="1" t="str">
        <f t="shared" si="206"/>
        <v>250 mL</v>
      </c>
      <c r="T534" s="1">
        <f t="shared" si="207"/>
        <v>6</v>
      </c>
      <c r="AJ534" s="13"/>
      <c r="BM534" s="6"/>
      <c r="BN534" s="6"/>
      <c r="BO534" s="6"/>
      <c r="BP534" s="8">
        <f t="shared" si="208"/>
        <v>0</v>
      </c>
      <c r="BQ534" s="12"/>
    </row>
    <row r="535" spans="1:69" s="1" customFormat="1" ht="12" customHeight="1" x14ac:dyDescent="0.15">
      <c r="A535" s="3" t="s">
        <v>704</v>
      </c>
      <c r="B535" s="3" t="s">
        <v>75</v>
      </c>
      <c r="C535" s="1">
        <v>1</v>
      </c>
      <c r="D535" s="1" t="s">
        <v>86</v>
      </c>
      <c r="E535" s="2">
        <v>5.78</v>
      </c>
      <c r="F535" s="34">
        <f t="shared" si="196"/>
        <v>8.0920000000000005</v>
      </c>
      <c r="G535" s="34">
        <f t="shared" si="197"/>
        <v>9.3867200000000004</v>
      </c>
      <c r="H535" s="33">
        <f t="shared" si="198"/>
        <v>9.3867200000000004</v>
      </c>
      <c r="I535" s="33"/>
      <c r="J535" s="35">
        <f t="shared" si="199"/>
        <v>9</v>
      </c>
      <c r="K535" s="33">
        <f t="shared" si="200"/>
        <v>-0.3867200000000004</v>
      </c>
      <c r="L535" s="33">
        <f t="shared" si="201"/>
        <v>-0.3867200000000004</v>
      </c>
      <c r="M535" s="33" t="s">
        <v>86</v>
      </c>
      <c r="N535" s="33">
        <v>1</v>
      </c>
      <c r="O535" s="33">
        <f t="shared" si="202"/>
        <v>9.3867200000000004</v>
      </c>
      <c r="P535" s="33">
        <f t="shared" si="203"/>
        <v>9</v>
      </c>
      <c r="Q535" s="33">
        <f t="shared" si="204"/>
        <v>-0.3867200000000004</v>
      </c>
      <c r="R535" s="33">
        <f t="shared" si="205"/>
        <v>-0.3867200000000004</v>
      </c>
      <c r="S535" s="1" t="str">
        <f t="shared" si="206"/>
        <v>500 mL</v>
      </c>
      <c r="T535" s="6">
        <f t="shared" si="207"/>
        <v>9</v>
      </c>
      <c r="U535" s="13"/>
      <c r="V535" s="13"/>
      <c r="AV535" s="13"/>
      <c r="BM535" s="6"/>
      <c r="BN535" s="6"/>
      <c r="BO535" s="6"/>
      <c r="BP535" s="8">
        <f t="shared" si="208"/>
        <v>0</v>
      </c>
      <c r="BQ535" s="12"/>
    </row>
    <row r="536" spans="1:69" s="1" customFormat="1" ht="12" customHeight="1" x14ac:dyDescent="0.15">
      <c r="A536" s="3" t="s">
        <v>705</v>
      </c>
      <c r="B536" s="3" t="s">
        <v>706</v>
      </c>
      <c r="C536" s="1">
        <v>1</v>
      </c>
      <c r="D536" s="1" t="s">
        <v>147</v>
      </c>
      <c r="E536" s="2">
        <v>6</v>
      </c>
      <c r="F536" s="34">
        <f t="shared" si="196"/>
        <v>8.3999999999999986</v>
      </c>
      <c r="G536" s="34">
        <f t="shared" si="197"/>
        <v>9.743999999999998</v>
      </c>
      <c r="H536" s="33">
        <f t="shared" si="198"/>
        <v>9.743999999999998</v>
      </c>
      <c r="I536" s="33"/>
      <c r="J536" s="35">
        <f t="shared" si="199"/>
        <v>10</v>
      </c>
      <c r="K536" s="33">
        <f t="shared" si="200"/>
        <v>0.256000000000002</v>
      </c>
      <c r="L536" s="33">
        <f t="shared" si="201"/>
        <v>0.256000000000002</v>
      </c>
      <c r="M536" s="33" t="s">
        <v>220</v>
      </c>
      <c r="N536" s="33">
        <v>1</v>
      </c>
      <c r="O536" s="33">
        <f t="shared" si="202"/>
        <v>9.743999999999998</v>
      </c>
      <c r="P536" s="33">
        <f t="shared" si="203"/>
        <v>10</v>
      </c>
      <c r="Q536" s="33">
        <f t="shared" si="204"/>
        <v>0.256000000000002</v>
      </c>
      <c r="R536" s="33">
        <f t="shared" si="205"/>
        <v>0.256000000000002</v>
      </c>
      <c r="S536" s="1" t="str">
        <f t="shared" si="206"/>
        <v>1 bag</v>
      </c>
      <c r="T536" s="6">
        <f t="shared" si="207"/>
        <v>10</v>
      </c>
      <c r="U536" s="13"/>
      <c r="V536" s="13"/>
      <c r="AV536" s="13"/>
      <c r="BM536" s="6"/>
      <c r="BN536" s="6"/>
      <c r="BO536" s="6"/>
      <c r="BP536" s="8">
        <f t="shared" si="208"/>
        <v>0</v>
      </c>
      <c r="BQ536" s="12"/>
    </row>
    <row r="537" spans="1:69" s="1" customFormat="1" ht="12" customHeight="1" x14ac:dyDescent="0.15">
      <c r="A537" s="17" t="s">
        <v>85</v>
      </c>
      <c r="B537" s="3" t="s">
        <v>82</v>
      </c>
      <c r="C537" s="1">
        <v>12</v>
      </c>
      <c r="D537" s="13" t="s">
        <v>83</v>
      </c>
      <c r="E537" s="2">
        <v>39.36</v>
      </c>
      <c r="F537" s="34">
        <f t="shared" si="196"/>
        <v>55.103999999999999</v>
      </c>
      <c r="G537" s="34">
        <f t="shared" si="197"/>
        <v>63.920639999999992</v>
      </c>
      <c r="H537" s="33">
        <f t="shared" si="198"/>
        <v>5.326719999999999</v>
      </c>
      <c r="I537" s="33"/>
      <c r="J537" s="35">
        <f t="shared" si="199"/>
        <v>5</v>
      </c>
      <c r="K537" s="33">
        <f t="shared" si="200"/>
        <v>-0.32671999999999901</v>
      </c>
      <c r="L537" s="33">
        <f t="shared" si="201"/>
        <v>-3.9206399999999881</v>
      </c>
      <c r="M537" s="13" t="s">
        <v>83</v>
      </c>
      <c r="N537" s="33">
        <v>12</v>
      </c>
      <c r="O537" s="33">
        <f t="shared" si="202"/>
        <v>5.326719999999999</v>
      </c>
      <c r="P537" s="33">
        <f t="shared" si="203"/>
        <v>5</v>
      </c>
      <c r="Q537" s="33">
        <f t="shared" si="204"/>
        <v>-0.32671999999999901</v>
      </c>
      <c r="R537" s="33">
        <f t="shared" si="205"/>
        <v>-3.9206399999999881</v>
      </c>
      <c r="S537" s="33" t="str">
        <f t="shared" si="206"/>
        <v>250 mL</v>
      </c>
      <c r="T537" s="6">
        <f t="shared" si="207"/>
        <v>5</v>
      </c>
      <c r="BM537" s="35"/>
      <c r="BN537" s="35"/>
      <c r="BO537" s="35"/>
      <c r="BP537" s="8">
        <f t="shared" si="208"/>
        <v>0</v>
      </c>
      <c r="BQ537" s="12"/>
    </row>
    <row r="538" spans="1:69" s="1" customFormat="1" ht="12" customHeight="1" x14ac:dyDescent="0.15">
      <c r="A538" s="1" t="s">
        <v>707</v>
      </c>
      <c r="B538" s="1" t="s">
        <v>708</v>
      </c>
      <c r="C538" s="1">
        <v>12</v>
      </c>
      <c r="D538" s="1" t="s">
        <v>709</v>
      </c>
      <c r="E538" s="2">
        <v>102</v>
      </c>
      <c r="F538" s="34">
        <f t="shared" si="196"/>
        <v>142.79999999999998</v>
      </c>
      <c r="G538" s="34">
        <f t="shared" si="197"/>
        <v>165.64799999999997</v>
      </c>
      <c r="H538" s="33">
        <f t="shared" si="198"/>
        <v>13.803999999999997</v>
      </c>
      <c r="I538" s="33"/>
      <c r="J538" s="35">
        <f t="shared" si="199"/>
        <v>14</v>
      </c>
      <c r="K538" s="33">
        <f t="shared" si="200"/>
        <v>0.19600000000000328</v>
      </c>
      <c r="L538" s="33">
        <f t="shared" si="201"/>
        <v>2.3520000000000394</v>
      </c>
      <c r="M538" s="33" t="s">
        <v>709</v>
      </c>
      <c r="N538" s="33">
        <v>12</v>
      </c>
      <c r="O538" s="33">
        <f t="shared" si="202"/>
        <v>13.803999999999997</v>
      </c>
      <c r="P538" s="33">
        <f t="shared" si="203"/>
        <v>14</v>
      </c>
      <c r="Q538" s="33">
        <f t="shared" si="204"/>
        <v>0.19600000000000328</v>
      </c>
      <c r="R538" s="33">
        <f t="shared" si="205"/>
        <v>2.3520000000000394</v>
      </c>
      <c r="S538" s="1" t="str">
        <f t="shared" si="206"/>
        <v>1 kg</v>
      </c>
      <c r="T538" s="1">
        <f t="shared" si="207"/>
        <v>14</v>
      </c>
      <c r="AJ538" s="13"/>
      <c r="BM538" s="6"/>
      <c r="BN538" s="6"/>
      <c r="BO538" s="6"/>
      <c r="BP538" s="8">
        <f t="shared" si="208"/>
        <v>0</v>
      </c>
      <c r="BQ538" s="12"/>
    </row>
    <row r="539" spans="1:69" s="1" customFormat="1" ht="12" customHeight="1" x14ac:dyDescent="0.15">
      <c r="A539" s="1" t="s">
        <v>710</v>
      </c>
      <c r="B539" s="1" t="s">
        <v>708</v>
      </c>
      <c r="C539" s="1">
        <v>12</v>
      </c>
      <c r="D539" s="13" t="s">
        <v>711</v>
      </c>
      <c r="E539" s="2">
        <v>54</v>
      </c>
      <c r="F539" s="34">
        <f t="shared" si="196"/>
        <v>75.599999999999994</v>
      </c>
      <c r="G539" s="34">
        <f t="shared" si="197"/>
        <v>87.695999999999984</v>
      </c>
      <c r="H539" s="33">
        <f t="shared" si="198"/>
        <v>7.3079999999999989</v>
      </c>
      <c r="I539" s="33"/>
      <c r="J539" s="35">
        <f t="shared" si="199"/>
        <v>7</v>
      </c>
      <c r="K539" s="33">
        <f t="shared" si="200"/>
        <v>-0.30799999999999894</v>
      </c>
      <c r="L539" s="33">
        <f t="shared" si="201"/>
        <v>-3.6959999999999873</v>
      </c>
      <c r="M539" s="33" t="s">
        <v>712</v>
      </c>
      <c r="N539" s="33">
        <v>12</v>
      </c>
      <c r="O539" s="33">
        <f t="shared" si="202"/>
        <v>7.3079999999999989</v>
      </c>
      <c r="P539" s="33">
        <f t="shared" si="203"/>
        <v>7</v>
      </c>
      <c r="Q539" s="33">
        <f t="shared" si="204"/>
        <v>-0.30799999999999894</v>
      </c>
      <c r="R539" s="33">
        <f t="shared" si="205"/>
        <v>-3.6959999999999873</v>
      </c>
      <c r="S539" s="1" t="str">
        <f t="shared" si="206"/>
        <v>500 g</v>
      </c>
      <c r="T539" s="1">
        <f t="shared" si="207"/>
        <v>7</v>
      </c>
      <c r="AJ539" s="13"/>
      <c r="BM539" s="6"/>
      <c r="BN539" s="6"/>
      <c r="BO539" s="6"/>
      <c r="BP539" s="8">
        <f t="shared" si="208"/>
        <v>0</v>
      </c>
      <c r="BQ539" s="12"/>
    </row>
    <row r="540" spans="1:69" s="1" customFormat="1" ht="12" customHeight="1" x14ac:dyDescent="0.15">
      <c r="A540" s="17" t="s">
        <v>713</v>
      </c>
      <c r="B540" s="3" t="s">
        <v>714</v>
      </c>
      <c r="C540" s="1">
        <v>6</v>
      </c>
      <c r="D540" s="13" t="s">
        <v>715</v>
      </c>
      <c r="E540" s="2">
        <v>25.69</v>
      </c>
      <c r="F540" s="34">
        <f>E540*1.3</f>
        <v>33.397000000000006</v>
      </c>
      <c r="G540" s="34">
        <f t="shared" si="197"/>
        <v>38.740520000000004</v>
      </c>
      <c r="H540" s="33">
        <f t="shared" si="198"/>
        <v>6.4567533333333342</v>
      </c>
      <c r="I540" s="33"/>
      <c r="J540" s="35">
        <f t="shared" si="199"/>
        <v>6</v>
      </c>
      <c r="K540" s="33">
        <f t="shared" si="200"/>
        <v>-0.45675333333333423</v>
      </c>
      <c r="L540" s="33">
        <f t="shared" si="201"/>
        <v>-2.7405200000000054</v>
      </c>
      <c r="M540" s="33" t="s">
        <v>715</v>
      </c>
      <c r="N540" s="33">
        <v>6</v>
      </c>
      <c r="O540" s="33">
        <f t="shared" si="202"/>
        <v>6.4567533333333342</v>
      </c>
      <c r="P540" s="33">
        <f t="shared" si="203"/>
        <v>6</v>
      </c>
      <c r="Q540" s="33">
        <f t="shared" si="204"/>
        <v>-0.45675333333333423</v>
      </c>
      <c r="R540" s="33">
        <f t="shared" si="205"/>
        <v>-2.7405200000000054</v>
      </c>
      <c r="S540" s="33" t="str">
        <f t="shared" si="206"/>
        <v>383g jar</v>
      </c>
      <c r="T540" s="6">
        <f t="shared" si="207"/>
        <v>6</v>
      </c>
      <c r="BM540" s="35"/>
      <c r="BN540" s="35"/>
      <c r="BO540" s="35"/>
      <c r="BP540" s="8">
        <f t="shared" si="208"/>
        <v>0</v>
      </c>
      <c r="BQ540" s="12"/>
    </row>
    <row r="541" spans="1:69" s="1" customFormat="1" ht="12" customHeight="1" x14ac:dyDescent="0.15">
      <c r="A541" s="17" t="s">
        <v>88</v>
      </c>
      <c r="B541" s="3" t="s">
        <v>714</v>
      </c>
      <c r="C541" s="1">
        <v>12</v>
      </c>
      <c r="D541" s="13" t="s">
        <v>716</v>
      </c>
      <c r="E541" s="2">
        <v>35.909999999999997</v>
      </c>
      <c r="F541" s="34">
        <f>E541*1.3</f>
        <v>46.683</v>
      </c>
      <c r="G541" s="34">
        <f t="shared" si="197"/>
        <v>54.152279999999998</v>
      </c>
      <c r="H541" s="33">
        <f t="shared" si="198"/>
        <v>4.5126900000000001</v>
      </c>
      <c r="I541" s="33"/>
      <c r="J541" s="35">
        <f t="shared" si="199"/>
        <v>5</v>
      </c>
      <c r="K541" s="33">
        <f t="shared" si="200"/>
        <v>0.48730999999999991</v>
      </c>
      <c r="L541" s="33">
        <f t="shared" si="201"/>
        <v>5.8477199999999989</v>
      </c>
      <c r="M541" s="33" t="s">
        <v>716</v>
      </c>
      <c r="N541" s="33">
        <v>12</v>
      </c>
      <c r="O541" s="33">
        <f t="shared" si="202"/>
        <v>4.5126900000000001</v>
      </c>
      <c r="P541" s="33">
        <f t="shared" si="203"/>
        <v>5</v>
      </c>
      <c r="Q541" s="33">
        <f t="shared" si="204"/>
        <v>0.48730999999999991</v>
      </c>
      <c r="R541" s="33">
        <f t="shared" si="205"/>
        <v>5.8477199999999989</v>
      </c>
      <c r="S541" s="33" t="str">
        <f t="shared" si="206"/>
        <v>235g jar</v>
      </c>
      <c r="T541" s="6">
        <f t="shared" si="207"/>
        <v>5</v>
      </c>
      <c r="BM541" s="35"/>
      <c r="BN541" s="35"/>
      <c r="BO541" s="35"/>
      <c r="BP541" s="8">
        <f t="shared" si="208"/>
        <v>0</v>
      </c>
      <c r="BQ541" s="12"/>
    </row>
    <row r="542" spans="1:69" s="1" customFormat="1" ht="12" customHeight="1" x14ac:dyDescent="0.15">
      <c r="A542" s="17" t="s">
        <v>717</v>
      </c>
      <c r="B542" s="17" t="s">
        <v>82</v>
      </c>
      <c r="C542" s="1">
        <v>1</v>
      </c>
      <c r="D542" s="13" t="s">
        <v>86</v>
      </c>
      <c r="E542" s="2">
        <v>7.2</v>
      </c>
      <c r="F542" s="34">
        <f>E542*1.4</f>
        <v>10.08</v>
      </c>
      <c r="G542" s="34">
        <f t="shared" si="197"/>
        <v>11.6928</v>
      </c>
      <c r="H542" s="33">
        <f t="shared" si="198"/>
        <v>11.6928</v>
      </c>
      <c r="I542" s="33"/>
      <c r="J542" s="35">
        <f t="shared" si="199"/>
        <v>12</v>
      </c>
      <c r="K542" s="33">
        <f t="shared" si="200"/>
        <v>0.30719999999999992</v>
      </c>
      <c r="L542" s="33">
        <f t="shared" si="201"/>
        <v>0.30719999999999992</v>
      </c>
      <c r="M542" s="33" t="s">
        <v>86</v>
      </c>
      <c r="N542" s="33">
        <v>1</v>
      </c>
      <c r="O542" s="33">
        <f t="shared" si="202"/>
        <v>11.6928</v>
      </c>
      <c r="P542" s="33">
        <f t="shared" si="203"/>
        <v>12</v>
      </c>
      <c r="Q542" s="33">
        <f t="shared" si="204"/>
        <v>0.30719999999999992</v>
      </c>
      <c r="R542" s="33">
        <f t="shared" si="205"/>
        <v>0.30719999999999992</v>
      </c>
      <c r="S542" s="1" t="str">
        <f t="shared" si="206"/>
        <v>500 mL</v>
      </c>
      <c r="T542" s="6">
        <f t="shared" si="207"/>
        <v>12</v>
      </c>
      <c r="U542" s="13"/>
      <c r="X542" s="1">
        <v>2</v>
      </c>
      <c r="Y542" s="1">
        <v>3</v>
      </c>
      <c r="AA542" s="1">
        <v>2</v>
      </c>
      <c r="AB542" s="1">
        <v>0</v>
      </c>
      <c r="AC542" s="1">
        <v>0</v>
      </c>
      <c r="AD542" s="1">
        <v>0</v>
      </c>
      <c r="AJ542" s="13"/>
      <c r="BM542" s="6"/>
      <c r="BN542" s="6"/>
      <c r="BO542" s="6"/>
      <c r="BP542" s="8">
        <f t="shared" si="208"/>
        <v>0</v>
      </c>
      <c r="BQ542" s="12"/>
    </row>
    <row r="543" spans="1:69" s="1" customFormat="1" ht="12" customHeight="1" x14ac:dyDescent="0.15">
      <c r="A543" s="17" t="s">
        <v>717</v>
      </c>
      <c r="B543" s="3" t="s">
        <v>714</v>
      </c>
      <c r="C543" s="1">
        <v>12</v>
      </c>
      <c r="D543" s="13" t="s">
        <v>716</v>
      </c>
      <c r="E543" s="2">
        <v>35.909999999999997</v>
      </c>
      <c r="F543" s="34">
        <f>E543*1.3</f>
        <v>46.683</v>
      </c>
      <c r="G543" s="34">
        <f t="shared" si="197"/>
        <v>54.152279999999998</v>
      </c>
      <c r="H543" s="33">
        <f t="shared" si="198"/>
        <v>4.5126900000000001</v>
      </c>
      <c r="I543" s="33"/>
      <c r="J543" s="35">
        <f t="shared" si="199"/>
        <v>5</v>
      </c>
      <c r="K543" s="33">
        <f t="shared" si="200"/>
        <v>0.48730999999999991</v>
      </c>
      <c r="L543" s="33">
        <f t="shared" si="201"/>
        <v>5.8477199999999989</v>
      </c>
      <c r="M543" s="33" t="s">
        <v>716</v>
      </c>
      <c r="N543" s="33">
        <v>12</v>
      </c>
      <c r="O543" s="33">
        <f t="shared" si="202"/>
        <v>4.5126900000000001</v>
      </c>
      <c r="P543" s="33">
        <f t="shared" si="203"/>
        <v>5</v>
      </c>
      <c r="Q543" s="33">
        <f t="shared" si="204"/>
        <v>0.48730999999999991</v>
      </c>
      <c r="R543" s="33">
        <f t="shared" si="205"/>
        <v>5.8477199999999989</v>
      </c>
      <c r="S543" s="33" t="str">
        <f t="shared" si="206"/>
        <v>235g jar</v>
      </c>
      <c r="T543" s="6">
        <f t="shared" si="207"/>
        <v>5</v>
      </c>
      <c r="BM543" s="35"/>
      <c r="BN543" s="35"/>
      <c r="BO543" s="35"/>
      <c r="BP543" s="8">
        <f t="shared" si="208"/>
        <v>0</v>
      </c>
      <c r="BQ543" s="12"/>
    </row>
    <row r="544" spans="1:69" s="1" customFormat="1" ht="12" customHeight="1" x14ac:dyDescent="0.15">
      <c r="A544" s="17" t="s">
        <v>718</v>
      </c>
      <c r="B544" s="3" t="s">
        <v>75</v>
      </c>
      <c r="C544" s="1">
        <v>1</v>
      </c>
      <c r="D544" s="13" t="s">
        <v>719</v>
      </c>
      <c r="E544" s="2">
        <v>4.4000000000000004</v>
      </c>
      <c r="F544" s="34">
        <f>E544*1.3</f>
        <v>5.7200000000000006</v>
      </c>
      <c r="G544" s="34">
        <f t="shared" si="197"/>
        <v>6.6352000000000002</v>
      </c>
      <c r="H544" s="33">
        <f t="shared" si="198"/>
        <v>6.6352000000000002</v>
      </c>
      <c r="I544" s="33"/>
      <c r="J544" s="35">
        <f t="shared" si="199"/>
        <v>7</v>
      </c>
      <c r="K544" s="33">
        <f t="shared" si="200"/>
        <v>0.36479999999999979</v>
      </c>
      <c r="L544" s="33">
        <f t="shared" si="201"/>
        <v>0.36479999999999979</v>
      </c>
      <c r="M544" s="33" t="s">
        <v>720</v>
      </c>
      <c r="N544" s="33">
        <v>1</v>
      </c>
      <c r="O544" s="33">
        <f t="shared" si="202"/>
        <v>6.6352000000000002</v>
      </c>
      <c r="P544" s="33">
        <f t="shared" si="203"/>
        <v>7</v>
      </c>
      <c r="Q544" s="33">
        <f t="shared" si="204"/>
        <v>0.36479999999999979</v>
      </c>
      <c r="R544" s="33">
        <f t="shared" si="205"/>
        <v>0.36479999999999979</v>
      </c>
      <c r="S544" s="1" t="str">
        <f t="shared" si="206"/>
        <v>10 g bag</v>
      </c>
      <c r="T544" s="6">
        <f t="shared" si="207"/>
        <v>7</v>
      </c>
      <c r="U544" s="13"/>
      <c r="V544" s="65">
        <v>0</v>
      </c>
      <c r="W544" s="65">
        <v>0</v>
      </c>
      <c r="X544" s="1">
        <v>0</v>
      </c>
      <c r="Y544" s="65">
        <v>0</v>
      </c>
      <c r="Z544" s="65"/>
      <c r="AA544" s="65">
        <v>1</v>
      </c>
      <c r="AB544" s="65"/>
      <c r="AC544" s="65"/>
      <c r="AD544" s="65"/>
      <c r="AE544" s="65"/>
      <c r="AF544" s="65"/>
      <c r="AG544" s="65"/>
      <c r="AI544" s="61"/>
      <c r="AJ544" s="66"/>
      <c r="AK544" s="61"/>
      <c r="AL544" s="65"/>
      <c r="AM544" s="65"/>
      <c r="AN544" s="65"/>
      <c r="AO544" s="65"/>
      <c r="AP544" s="65"/>
      <c r="AQ544" s="65"/>
      <c r="AR544" s="65"/>
      <c r="AS544" s="65"/>
      <c r="AT544" s="65"/>
      <c r="AU544" s="65"/>
      <c r="AV544" s="61"/>
      <c r="AW544" s="61"/>
      <c r="AX544" s="61"/>
      <c r="AY544" s="61"/>
      <c r="AZ544" s="61"/>
      <c r="BA544" s="61"/>
      <c r="BB544" s="65"/>
      <c r="BC544" s="61"/>
      <c r="BD544" s="61"/>
      <c r="BE544" s="61"/>
      <c r="BF544" s="65"/>
      <c r="BG544" s="61"/>
      <c r="BH544" s="61"/>
      <c r="BI544" s="61"/>
      <c r="BJ544" s="61"/>
      <c r="BK544" s="61"/>
      <c r="BM544" s="35"/>
      <c r="BN544" s="6"/>
      <c r="BO544" s="6"/>
      <c r="BP544" s="8">
        <f t="shared" si="208"/>
        <v>0</v>
      </c>
      <c r="BQ544" s="12"/>
    </row>
    <row r="545" spans="1:69" s="1" customFormat="1" ht="12" customHeight="1" x14ac:dyDescent="0.15">
      <c r="A545" s="17" t="s">
        <v>721</v>
      </c>
      <c r="B545" s="3" t="s">
        <v>82</v>
      </c>
      <c r="C545" s="1">
        <v>12</v>
      </c>
      <c r="D545" s="13" t="s">
        <v>83</v>
      </c>
      <c r="E545" s="2">
        <v>39.36</v>
      </c>
      <c r="F545" s="34">
        <f t="shared" ref="F545:F558" si="209">E545*1.4</f>
        <v>55.103999999999999</v>
      </c>
      <c r="G545" s="34">
        <f t="shared" si="197"/>
        <v>63.920639999999992</v>
      </c>
      <c r="H545" s="33">
        <f t="shared" si="198"/>
        <v>5.326719999999999</v>
      </c>
      <c r="I545" s="33"/>
      <c r="J545" s="35">
        <f t="shared" si="199"/>
        <v>5</v>
      </c>
      <c r="K545" s="33">
        <f t="shared" si="200"/>
        <v>-0.32671999999999901</v>
      </c>
      <c r="L545" s="33">
        <f t="shared" si="201"/>
        <v>-3.9206399999999881</v>
      </c>
      <c r="M545" s="13" t="s">
        <v>83</v>
      </c>
      <c r="N545" s="33">
        <v>12</v>
      </c>
      <c r="O545" s="33">
        <f t="shared" si="202"/>
        <v>5.326719999999999</v>
      </c>
      <c r="P545" s="33">
        <f t="shared" si="203"/>
        <v>5</v>
      </c>
      <c r="Q545" s="33">
        <f t="shared" si="204"/>
        <v>-0.32671999999999901</v>
      </c>
      <c r="R545" s="33">
        <f t="shared" si="205"/>
        <v>-3.9206399999999881</v>
      </c>
      <c r="S545" s="33" t="str">
        <f t="shared" si="206"/>
        <v>250 mL</v>
      </c>
      <c r="T545" s="6">
        <f t="shared" si="207"/>
        <v>5</v>
      </c>
      <c r="BM545" s="35"/>
      <c r="BN545" s="35"/>
      <c r="BO545" s="35"/>
      <c r="BP545" s="8">
        <f t="shared" si="208"/>
        <v>0</v>
      </c>
      <c r="BQ545" s="12"/>
    </row>
    <row r="546" spans="1:69" s="1" customFormat="1" ht="12" customHeight="1" x14ac:dyDescent="0.15">
      <c r="A546" s="17" t="s">
        <v>690</v>
      </c>
      <c r="B546" s="3" t="s">
        <v>75</v>
      </c>
      <c r="C546" s="1">
        <v>1</v>
      </c>
      <c r="D546" s="13" t="s">
        <v>83</v>
      </c>
      <c r="E546" s="2">
        <v>2.5</v>
      </c>
      <c r="F546" s="34">
        <f t="shared" si="209"/>
        <v>3.5</v>
      </c>
      <c r="G546" s="34">
        <f t="shared" si="197"/>
        <v>4.0599999999999996</v>
      </c>
      <c r="H546" s="33">
        <f t="shared" si="198"/>
        <v>4.0599999999999996</v>
      </c>
      <c r="I546" s="33"/>
      <c r="J546" s="35">
        <f t="shared" si="199"/>
        <v>4</v>
      </c>
      <c r="K546" s="33">
        <f t="shared" si="200"/>
        <v>-5.9999999999999609E-2</v>
      </c>
      <c r="L546" s="33">
        <f t="shared" si="201"/>
        <v>-5.9999999999999609E-2</v>
      </c>
      <c r="M546" s="33" t="s">
        <v>83</v>
      </c>
      <c r="N546" s="33">
        <v>1</v>
      </c>
      <c r="O546" s="33">
        <f t="shared" si="202"/>
        <v>4.0599999999999996</v>
      </c>
      <c r="P546" s="33">
        <f t="shared" si="203"/>
        <v>4</v>
      </c>
      <c r="Q546" s="33">
        <f t="shared" si="204"/>
        <v>-5.9999999999999609E-2</v>
      </c>
      <c r="R546" s="33">
        <f t="shared" si="205"/>
        <v>-5.9999999999999609E-2</v>
      </c>
      <c r="S546" s="33" t="str">
        <f t="shared" si="206"/>
        <v>250 mL</v>
      </c>
      <c r="T546" s="6">
        <f t="shared" si="207"/>
        <v>4</v>
      </c>
      <c r="BM546" s="35"/>
      <c r="BN546" s="35"/>
      <c r="BO546" s="35"/>
      <c r="BP546" s="8">
        <f t="shared" si="208"/>
        <v>0</v>
      </c>
      <c r="BQ546" s="12"/>
    </row>
    <row r="547" spans="1:69" s="1" customFormat="1" ht="12" customHeight="1" x14ac:dyDescent="0.15">
      <c r="A547" s="17" t="s">
        <v>690</v>
      </c>
      <c r="B547" s="3" t="s">
        <v>75</v>
      </c>
      <c r="C547" s="1">
        <v>1</v>
      </c>
      <c r="D547" s="13" t="s">
        <v>83</v>
      </c>
      <c r="E547" s="2">
        <v>2.15</v>
      </c>
      <c r="F547" s="34">
        <f t="shared" si="209"/>
        <v>3.01</v>
      </c>
      <c r="G547" s="34">
        <f t="shared" si="197"/>
        <v>3.4915999999999996</v>
      </c>
      <c r="H547" s="33">
        <f t="shared" si="198"/>
        <v>3.4915999999999996</v>
      </c>
      <c r="I547" s="33"/>
      <c r="J547" s="35">
        <f t="shared" si="199"/>
        <v>3</v>
      </c>
      <c r="K547" s="33">
        <f t="shared" si="200"/>
        <v>-0.49159999999999959</v>
      </c>
      <c r="L547" s="33">
        <f t="shared" si="201"/>
        <v>-0.49159999999999959</v>
      </c>
      <c r="M547" s="33" t="s">
        <v>83</v>
      </c>
      <c r="N547" s="33">
        <v>1</v>
      </c>
      <c r="O547" s="33">
        <f t="shared" si="202"/>
        <v>3.4915999999999996</v>
      </c>
      <c r="P547" s="33">
        <f t="shared" si="203"/>
        <v>3</v>
      </c>
      <c r="Q547" s="33">
        <f t="shared" si="204"/>
        <v>-0.49159999999999959</v>
      </c>
      <c r="R547" s="33">
        <f t="shared" si="205"/>
        <v>-0.49159999999999959</v>
      </c>
      <c r="S547" s="33" t="str">
        <f t="shared" si="206"/>
        <v>250 mL</v>
      </c>
      <c r="T547" s="6">
        <f t="shared" si="207"/>
        <v>3</v>
      </c>
      <c r="BM547" s="35"/>
      <c r="BN547" s="35"/>
      <c r="BO547" s="35"/>
      <c r="BP547" s="8">
        <f t="shared" si="208"/>
        <v>0</v>
      </c>
      <c r="BQ547" s="12"/>
    </row>
    <row r="548" spans="1:69" s="1" customFormat="1" ht="12" customHeight="1" x14ac:dyDescent="0.15">
      <c r="A548" s="17" t="s">
        <v>722</v>
      </c>
      <c r="B548" s="3" t="s">
        <v>75</v>
      </c>
      <c r="C548" s="1">
        <v>1</v>
      </c>
      <c r="D548" s="1" t="s">
        <v>86</v>
      </c>
      <c r="E548" s="2">
        <v>6.82</v>
      </c>
      <c r="F548" s="34">
        <f t="shared" si="209"/>
        <v>9.548</v>
      </c>
      <c r="G548" s="34">
        <f t="shared" si="197"/>
        <v>11.075679999999998</v>
      </c>
      <c r="H548" s="33">
        <f t="shared" si="198"/>
        <v>11.075679999999998</v>
      </c>
      <c r="I548" s="33"/>
      <c r="J548" s="35">
        <f t="shared" si="199"/>
        <v>11</v>
      </c>
      <c r="K548" s="33">
        <f t="shared" si="200"/>
        <v>-7.5679999999998415E-2</v>
      </c>
      <c r="L548" s="33">
        <f t="shared" si="201"/>
        <v>-7.5679999999998415E-2</v>
      </c>
      <c r="M548" s="33" t="s">
        <v>86</v>
      </c>
      <c r="N548" s="33">
        <v>1</v>
      </c>
      <c r="O548" s="33">
        <f t="shared" si="202"/>
        <v>11.075679999999998</v>
      </c>
      <c r="P548" s="33">
        <f t="shared" si="203"/>
        <v>11</v>
      </c>
      <c r="Q548" s="33">
        <f t="shared" si="204"/>
        <v>-7.5679999999998415E-2</v>
      </c>
      <c r="R548" s="33">
        <f t="shared" si="205"/>
        <v>-7.5679999999998415E-2</v>
      </c>
      <c r="S548" s="1" t="str">
        <f t="shared" si="206"/>
        <v>500 mL</v>
      </c>
      <c r="T548" s="6">
        <f t="shared" si="207"/>
        <v>11</v>
      </c>
      <c r="U548" s="13"/>
      <c r="V548" s="13"/>
      <c r="AJ548" s="13"/>
      <c r="AM548" s="13"/>
      <c r="AV548" s="13"/>
      <c r="BM548" s="6"/>
      <c r="BN548" s="6"/>
      <c r="BO548" s="6"/>
      <c r="BP548" s="8">
        <f t="shared" si="208"/>
        <v>0</v>
      </c>
      <c r="BQ548" s="12"/>
    </row>
    <row r="549" spans="1:69" s="1" customFormat="1" ht="12" customHeight="1" x14ac:dyDescent="0.15">
      <c r="A549" s="17" t="s">
        <v>723</v>
      </c>
      <c r="B549" s="17" t="s">
        <v>75</v>
      </c>
      <c r="C549" s="1">
        <v>1</v>
      </c>
      <c r="D549" s="13" t="s">
        <v>83</v>
      </c>
      <c r="E549" s="2">
        <v>4.2</v>
      </c>
      <c r="F549" s="34">
        <f t="shared" si="209"/>
        <v>5.88</v>
      </c>
      <c r="G549" s="34">
        <f t="shared" si="197"/>
        <v>6.8207999999999993</v>
      </c>
      <c r="H549" s="33">
        <f t="shared" si="198"/>
        <v>6.8207999999999993</v>
      </c>
      <c r="I549" s="33"/>
      <c r="J549" s="35">
        <f t="shared" si="199"/>
        <v>7</v>
      </c>
      <c r="K549" s="33">
        <f t="shared" si="200"/>
        <v>0.17920000000000069</v>
      </c>
      <c r="L549" s="33">
        <f t="shared" si="201"/>
        <v>0.17920000000000069</v>
      </c>
      <c r="M549" s="33" t="s">
        <v>83</v>
      </c>
      <c r="N549" s="33">
        <v>1</v>
      </c>
      <c r="O549" s="33">
        <f t="shared" si="202"/>
        <v>6.8207999999999993</v>
      </c>
      <c r="P549" s="33">
        <f t="shared" si="203"/>
        <v>7</v>
      </c>
      <c r="Q549" s="33">
        <f t="shared" si="204"/>
        <v>0.17920000000000069</v>
      </c>
      <c r="R549" s="33">
        <f t="shared" si="205"/>
        <v>0.17920000000000069</v>
      </c>
      <c r="S549" s="1" t="str">
        <f t="shared" si="206"/>
        <v>250 mL</v>
      </c>
      <c r="T549" s="6">
        <f t="shared" si="207"/>
        <v>7</v>
      </c>
      <c r="U549" s="13"/>
      <c r="V549" s="13">
        <v>0</v>
      </c>
      <c r="AJ549" s="13"/>
      <c r="AM549" s="13"/>
      <c r="AV549" s="13"/>
      <c r="BM549" s="6"/>
      <c r="BN549" s="6"/>
      <c r="BO549" s="6"/>
      <c r="BP549" s="8">
        <f t="shared" si="208"/>
        <v>0</v>
      </c>
      <c r="BQ549" s="12"/>
    </row>
    <row r="550" spans="1:69" s="1" customFormat="1" ht="12" customHeight="1" x14ac:dyDescent="0.15">
      <c r="A550" s="3" t="s">
        <v>724</v>
      </c>
      <c r="B550" s="3" t="s">
        <v>82</v>
      </c>
      <c r="C550" s="1">
        <v>12</v>
      </c>
      <c r="D550" s="1" t="s">
        <v>86</v>
      </c>
      <c r="E550" s="2">
        <v>63.96</v>
      </c>
      <c r="F550" s="34">
        <f t="shared" si="209"/>
        <v>89.543999999999997</v>
      </c>
      <c r="G550" s="34">
        <f t="shared" si="197"/>
        <v>103.87103999999999</v>
      </c>
      <c r="H550" s="33">
        <f t="shared" si="198"/>
        <v>8.6559200000000001</v>
      </c>
      <c r="I550" s="33"/>
      <c r="J550" s="35">
        <f t="shared" si="199"/>
        <v>9</v>
      </c>
      <c r="K550" s="33">
        <f t="shared" si="200"/>
        <v>0.34407999999999994</v>
      </c>
      <c r="L550" s="33">
        <f t="shared" si="201"/>
        <v>4.1289599999999993</v>
      </c>
      <c r="M550" s="33" t="s">
        <v>86</v>
      </c>
      <c r="N550" s="33">
        <v>12</v>
      </c>
      <c r="O550" s="33">
        <f t="shared" si="202"/>
        <v>8.6559200000000001</v>
      </c>
      <c r="P550" s="33">
        <f t="shared" si="203"/>
        <v>9</v>
      </c>
      <c r="Q550" s="33">
        <f t="shared" si="204"/>
        <v>0.34407999999999994</v>
      </c>
      <c r="R550" s="33">
        <f t="shared" si="205"/>
        <v>4.1289599999999993</v>
      </c>
      <c r="S550" s="1" t="str">
        <f t="shared" si="206"/>
        <v>500 mL</v>
      </c>
      <c r="T550" s="6">
        <f t="shared" si="207"/>
        <v>9</v>
      </c>
      <c r="U550" s="13"/>
      <c r="V550" s="13"/>
      <c r="AV550" s="13"/>
      <c r="BM550" s="6"/>
      <c r="BN550" s="6"/>
      <c r="BO550" s="6"/>
      <c r="BP550" s="8">
        <f t="shared" si="208"/>
        <v>0</v>
      </c>
      <c r="BQ550" s="12"/>
    </row>
    <row r="551" spans="1:69" s="1" customFormat="1" ht="12" customHeight="1" x14ac:dyDescent="0.15">
      <c r="A551" s="17" t="s">
        <v>725</v>
      </c>
      <c r="B551" s="3" t="s">
        <v>82</v>
      </c>
      <c r="C551" s="1">
        <v>12</v>
      </c>
      <c r="D551" s="13" t="s">
        <v>83</v>
      </c>
      <c r="E551" s="2">
        <v>46.8</v>
      </c>
      <c r="F551" s="34">
        <f t="shared" si="209"/>
        <v>65.52</v>
      </c>
      <c r="G551" s="34">
        <f t="shared" si="197"/>
        <v>76.003199999999993</v>
      </c>
      <c r="H551" s="33">
        <f t="shared" si="198"/>
        <v>6.3335999999999997</v>
      </c>
      <c r="I551" s="33"/>
      <c r="J551" s="35">
        <f t="shared" si="199"/>
        <v>6</v>
      </c>
      <c r="K551" s="33">
        <f t="shared" si="200"/>
        <v>-0.33359999999999967</v>
      </c>
      <c r="L551" s="33">
        <f t="shared" si="201"/>
        <v>-4.0031999999999961</v>
      </c>
      <c r="M551" s="13" t="s">
        <v>83</v>
      </c>
      <c r="N551" s="33">
        <v>12</v>
      </c>
      <c r="O551" s="33">
        <f t="shared" si="202"/>
        <v>6.3335999999999997</v>
      </c>
      <c r="P551" s="33">
        <f t="shared" si="203"/>
        <v>6</v>
      </c>
      <c r="Q551" s="33">
        <f t="shared" si="204"/>
        <v>-0.33359999999999967</v>
      </c>
      <c r="R551" s="33">
        <f t="shared" si="205"/>
        <v>-4.0031999999999961</v>
      </c>
      <c r="S551" s="33" t="str">
        <f t="shared" si="206"/>
        <v>250 mL</v>
      </c>
      <c r="T551" s="6">
        <f t="shared" si="207"/>
        <v>6</v>
      </c>
      <c r="BM551" s="35"/>
      <c r="BN551" s="35"/>
      <c r="BO551" s="35"/>
      <c r="BP551" s="8">
        <f t="shared" si="208"/>
        <v>0</v>
      </c>
      <c r="BQ551" s="12"/>
    </row>
    <row r="552" spans="1:69" s="1" customFormat="1" ht="12" customHeight="1" x14ac:dyDescent="0.15">
      <c r="A552" s="17" t="s">
        <v>726</v>
      </c>
      <c r="B552" s="3" t="s">
        <v>727</v>
      </c>
      <c r="C552" s="1">
        <v>12</v>
      </c>
      <c r="D552" s="13" t="s">
        <v>728</v>
      </c>
      <c r="E552" s="2">
        <v>43.48</v>
      </c>
      <c r="F552" s="34">
        <f t="shared" si="209"/>
        <v>60.871999999999993</v>
      </c>
      <c r="G552" s="34">
        <f t="shared" si="197"/>
        <v>70.611519999999985</v>
      </c>
      <c r="H552" s="33">
        <f t="shared" si="198"/>
        <v>5.884293333333332</v>
      </c>
      <c r="I552" s="33"/>
      <c r="J552" s="35">
        <f t="shared" si="199"/>
        <v>6</v>
      </c>
      <c r="K552" s="33">
        <f t="shared" si="200"/>
        <v>0.11570666666666796</v>
      </c>
      <c r="L552" s="33">
        <f t="shared" si="201"/>
        <v>1.3884800000000155</v>
      </c>
      <c r="M552" s="33" t="s">
        <v>728</v>
      </c>
      <c r="N552" s="33">
        <v>12</v>
      </c>
      <c r="O552" s="33">
        <f t="shared" si="202"/>
        <v>5.884293333333332</v>
      </c>
      <c r="P552" s="33">
        <f t="shared" si="203"/>
        <v>6</v>
      </c>
      <c r="Q552" s="33">
        <f t="shared" si="204"/>
        <v>0.11570666666666796</v>
      </c>
      <c r="R552" s="33">
        <f t="shared" si="205"/>
        <v>1.3884800000000155</v>
      </c>
      <c r="S552" s="33" t="str">
        <f t="shared" si="206"/>
        <v>454g jar</v>
      </c>
      <c r="T552" s="6">
        <f t="shared" si="207"/>
        <v>6</v>
      </c>
      <c r="BM552" s="35"/>
      <c r="BN552" s="35"/>
      <c r="BO552" s="35"/>
      <c r="BP552" s="8">
        <f t="shared" si="208"/>
        <v>0</v>
      </c>
      <c r="BQ552" s="12"/>
    </row>
    <row r="553" spans="1:69" s="1" customFormat="1" ht="12" customHeight="1" x14ac:dyDescent="0.15">
      <c r="A553" s="17" t="s">
        <v>729</v>
      </c>
      <c r="B553" s="3" t="s">
        <v>82</v>
      </c>
      <c r="C553" s="1">
        <v>12</v>
      </c>
      <c r="D553" s="13" t="s">
        <v>83</v>
      </c>
      <c r="E553" s="2">
        <v>44.28</v>
      </c>
      <c r="F553" s="34">
        <f t="shared" si="209"/>
        <v>61.991999999999997</v>
      </c>
      <c r="G553" s="34">
        <f t="shared" si="197"/>
        <v>71.910719999999998</v>
      </c>
      <c r="H553" s="33">
        <f t="shared" si="198"/>
        <v>5.9925600000000001</v>
      </c>
      <c r="I553" s="33"/>
      <c r="J553" s="35">
        <f t="shared" si="199"/>
        <v>6</v>
      </c>
      <c r="K553" s="33">
        <f t="shared" si="200"/>
        <v>7.4399999999998911E-3</v>
      </c>
      <c r="L553" s="33">
        <f t="shared" si="201"/>
        <v>8.9279999999998694E-2</v>
      </c>
      <c r="M553" s="13" t="s">
        <v>83</v>
      </c>
      <c r="N553" s="33">
        <v>12</v>
      </c>
      <c r="O553" s="33">
        <f t="shared" si="202"/>
        <v>5.9925600000000001</v>
      </c>
      <c r="P553" s="33">
        <f t="shared" si="203"/>
        <v>6</v>
      </c>
      <c r="Q553" s="33">
        <f t="shared" si="204"/>
        <v>7.4399999999998911E-3</v>
      </c>
      <c r="R553" s="33">
        <f t="shared" si="205"/>
        <v>8.9279999999998694E-2</v>
      </c>
      <c r="S553" s="33" t="str">
        <f t="shared" si="206"/>
        <v>250 mL</v>
      </c>
      <c r="T553" s="6">
        <f t="shared" si="207"/>
        <v>6</v>
      </c>
      <c r="BM553" s="35"/>
      <c r="BN553" s="35"/>
      <c r="BO553" s="35"/>
      <c r="BP553" s="8">
        <f t="shared" si="208"/>
        <v>0</v>
      </c>
      <c r="BQ553" s="12"/>
    </row>
    <row r="554" spans="1:69" s="1" customFormat="1" ht="12" customHeight="1" x14ac:dyDescent="0.15">
      <c r="A554" s="17" t="s">
        <v>730</v>
      </c>
      <c r="B554" s="17" t="s">
        <v>82</v>
      </c>
      <c r="C554" s="1">
        <v>12</v>
      </c>
      <c r="D554" s="13" t="s">
        <v>86</v>
      </c>
      <c r="E554" s="2">
        <v>86.4</v>
      </c>
      <c r="F554" s="34">
        <f t="shared" si="209"/>
        <v>120.96</v>
      </c>
      <c r="G554" s="34">
        <f t="shared" si="197"/>
        <v>140.31359999999998</v>
      </c>
      <c r="H554" s="33">
        <f t="shared" si="198"/>
        <v>11.692799999999998</v>
      </c>
      <c r="I554" s="33"/>
      <c r="J554" s="35">
        <f t="shared" si="199"/>
        <v>12</v>
      </c>
      <c r="K554" s="33">
        <f t="shared" si="200"/>
        <v>0.30720000000000169</v>
      </c>
      <c r="L554" s="33">
        <f t="shared" si="201"/>
        <v>3.6864000000000203</v>
      </c>
      <c r="M554" s="13" t="s">
        <v>86</v>
      </c>
      <c r="N554" s="33">
        <v>12</v>
      </c>
      <c r="O554" s="33">
        <f t="shared" si="202"/>
        <v>11.692799999999998</v>
      </c>
      <c r="P554" s="33">
        <f t="shared" si="203"/>
        <v>12</v>
      </c>
      <c r="Q554" s="33">
        <f t="shared" si="204"/>
        <v>0.30720000000000169</v>
      </c>
      <c r="R554" s="33">
        <f t="shared" si="205"/>
        <v>3.6864000000000203</v>
      </c>
      <c r="S554" s="33" t="str">
        <f t="shared" si="206"/>
        <v>500 mL</v>
      </c>
      <c r="T554" s="6">
        <f t="shared" si="207"/>
        <v>12</v>
      </c>
      <c r="BM554" s="35"/>
      <c r="BN554" s="35"/>
      <c r="BO554" s="35"/>
      <c r="BP554" s="8">
        <f t="shared" si="208"/>
        <v>0</v>
      </c>
      <c r="BQ554" s="12"/>
    </row>
    <row r="555" spans="1:69" s="1" customFormat="1" ht="12" customHeight="1" x14ac:dyDescent="0.15">
      <c r="A555" s="17" t="s">
        <v>730</v>
      </c>
      <c r="B555" s="3" t="s">
        <v>82</v>
      </c>
      <c r="C555" s="1">
        <v>12</v>
      </c>
      <c r="D555" s="13" t="s">
        <v>83</v>
      </c>
      <c r="E555" s="2">
        <v>44.28</v>
      </c>
      <c r="F555" s="34">
        <f t="shared" si="209"/>
        <v>61.991999999999997</v>
      </c>
      <c r="G555" s="34">
        <f t="shared" si="197"/>
        <v>71.910719999999998</v>
      </c>
      <c r="H555" s="33">
        <f t="shared" si="198"/>
        <v>5.9925600000000001</v>
      </c>
      <c r="I555" s="33"/>
      <c r="J555" s="35">
        <f t="shared" si="199"/>
        <v>6</v>
      </c>
      <c r="K555" s="33">
        <f t="shared" si="200"/>
        <v>7.4399999999998911E-3</v>
      </c>
      <c r="L555" s="33">
        <f t="shared" si="201"/>
        <v>8.9279999999998694E-2</v>
      </c>
      <c r="M555" s="13" t="s">
        <v>83</v>
      </c>
      <c r="N555" s="33">
        <v>12</v>
      </c>
      <c r="O555" s="33">
        <f t="shared" si="202"/>
        <v>5.9925600000000001</v>
      </c>
      <c r="P555" s="33">
        <f t="shared" si="203"/>
        <v>6</v>
      </c>
      <c r="Q555" s="33">
        <f t="shared" si="204"/>
        <v>7.4399999999998911E-3</v>
      </c>
      <c r="R555" s="33">
        <f t="shared" si="205"/>
        <v>8.9279999999998694E-2</v>
      </c>
      <c r="S555" s="33" t="str">
        <f t="shared" si="206"/>
        <v>250 mL</v>
      </c>
      <c r="T555" s="6">
        <f t="shared" si="207"/>
        <v>6</v>
      </c>
      <c r="BM555" s="35"/>
      <c r="BN555" s="35"/>
      <c r="BO555" s="35"/>
      <c r="BP555" s="8">
        <f t="shared" si="208"/>
        <v>0</v>
      </c>
      <c r="BQ555" s="12"/>
    </row>
    <row r="556" spans="1:69" s="1" customFormat="1" ht="12" customHeight="1" x14ac:dyDescent="0.15">
      <c r="A556" s="17" t="s">
        <v>731</v>
      </c>
      <c r="B556" s="3" t="s">
        <v>82</v>
      </c>
      <c r="C556" s="1">
        <v>12</v>
      </c>
      <c r="D556" s="13" t="s">
        <v>86</v>
      </c>
      <c r="E556" s="2">
        <v>78.72</v>
      </c>
      <c r="F556" s="34">
        <f t="shared" si="209"/>
        <v>110.208</v>
      </c>
      <c r="G556" s="34">
        <f t="shared" si="197"/>
        <v>127.84127999999998</v>
      </c>
      <c r="H556" s="33">
        <f t="shared" si="198"/>
        <v>10.653439999999998</v>
      </c>
      <c r="I556" s="33"/>
      <c r="J556" s="35">
        <f t="shared" si="199"/>
        <v>11</v>
      </c>
      <c r="K556" s="33">
        <f t="shared" si="200"/>
        <v>0.34656000000000198</v>
      </c>
      <c r="L556" s="33">
        <f t="shared" si="201"/>
        <v>4.1587200000000237</v>
      </c>
      <c r="M556" s="13" t="s">
        <v>86</v>
      </c>
      <c r="N556" s="33">
        <v>12</v>
      </c>
      <c r="O556" s="33">
        <f t="shared" si="202"/>
        <v>10.653439999999998</v>
      </c>
      <c r="P556" s="33">
        <f t="shared" si="203"/>
        <v>11</v>
      </c>
      <c r="Q556" s="33">
        <f t="shared" si="204"/>
        <v>0.34656000000000198</v>
      </c>
      <c r="R556" s="33">
        <f t="shared" si="205"/>
        <v>4.1587200000000237</v>
      </c>
      <c r="S556" s="33" t="str">
        <f t="shared" si="206"/>
        <v>500 mL</v>
      </c>
      <c r="T556" s="6">
        <f t="shared" si="207"/>
        <v>11</v>
      </c>
      <c r="BM556" s="35"/>
      <c r="BN556" s="35"/>
      <c r="BO556" s="35"/>
      <c r="BP556" s="8">
        <f t="shared" si="208"/>
        <v>0</v>
      </c>
      <c r="BQ556" s="12"/>
    </row>
    <row r="557" spans="1:69" s="1" customFormat="1" ht="12" customHeight="1" x14ac:dyDescent="0.15">
      <c r="A557" s="17" t="s">
        <v>732</v>
      </c>
      <c r="B557" s="17" t="s">
        <v>82</v>
      </c>
      <c r="C557" s="1">
        <v>12</v>
      </c>
      <c r="D557" s="13" t="s">
        <v>86</v>
      </c>
      <c r="E557" s="2">
        <v>78.72</v>
      </c>
      <c r="F557" s="34">
        <f t="shared" si="209"/>
        <v>110.208</v>
      </c>
      <c r="G557" s="34">
        <f t="shared" si="197"/>
        <v>127.84127999999998</v>
      </c>
      <c r="H557" s="33">
        <f t="shared" si="198"/>
        <v>10.653439999999998</v>
      </c>
      <c r="I557" s="33"/>
      <c r="J557" s="35">
        <f t="shared" si="199"/>
        <v>11</v>
      </c>
      <c r="K557" s="33">
        <f t="shared" si="200"/>
        <v>0.34656000000000198</v>
      </c>
      <c r="L557" s="33">
        <f t="shared" si="201"/>
        <v>4.1587200000000237</v>
      </c>
      <c r="M557" s="13" t="s">
        <v>86</v>
      </c>
      <c r="N557" s="33">
        <v>12</v>
      </c>
      <c r="O557" s="33">
        <f t="shared" si="202"/>
        <v>10.653439999999998</v>
      </c>
      <c r="P557" s="33">
        <f t="shared" si="203"/>
        <v>11</v>
      </c>
      <c r="Q557" s="33">
        <f t="shared" si="204"/>
        <v>0.34656000000000198</v>
      </c>
      <c r="R557" s="33">
        <f t="shared" si="205"/>
        <v>4.1587200000000237</v>
      </c>
      <c r="S557" s="33" t="str">
        <f t="shared" si="206"/>
        <v>500 mL</v>
      </c>
      <c r="T557" s="6">
        <f t="shared" si="207"/>
        <v>11</v>
      </c>
      <c r="W557" s="1">
        <v>0</v>
      </c>
      <c r="AJ557" s="13"/>
      <c r="BM557" s="35"/>
      <c r="BN557" s="35"/>
      <c r="BO557" s="35"/>
      <c r="BP557" s="8">
        <f t="shared" si="208"/>
        <v>0</v>
      </c>
      <c r="BQ557" s="12"/>
    </row>
    <row r="558" spans="1:69" s="1" customFormat="1" ht="12" customHeight="1" x14ac:dyDescent="0.15">
      <c r="A558" s="17" t="s">
        <v>732</v>
      </c>
      <c r="B558" s="3" t="s">
        <v>82</v>
      </c>
      <c r="C558" s="1">
        <v>12</v>
      </c>
      <c r="D558" s="13" t="s">
        <v>83</v>
      </c>
      <c r="E558" s="2">
        <v>39.36</v>
      </c>
      <c r="F558" s="34">
        <f t="shared" si="209"/>
        <v>55.103999999999999</v>
      </c>
      <c r="G558" s="34">
        <f t="shared" si="197"/>
        <v>63.920639999999992</v>
      </c>
      <c r="H558" s="33">
        <f t="shared" si="198"/>
        <v>5.326719999999999</v>
      </c>
      <c r="I558" s="33"/>
      <c r="J558" s="35">
        <f t="shared" si="199"/>
        <v>5</v>
      </c>
      <c r="K558" s="33">
        <f t="shared" si="200"/>
        <v>-0.32671999999999901</v>
      </c>
      <c r="L558" s="33">
        <f t="shared" si="201"/>
        <v>-3.9206399999999881</v>
      </c>
      <c r="M558" s="13" t="s">
        <v>83</v>
      </c>
      <c r="N558" s="33">
        <v>12</v>
      </c>
      <c r="O558" s="33">
        <f t="shared" si="202"/>
        <v>5.326719999999999</v>
      </c>
      <c r="P558" s="33">
        <f t="shared" si="203"/>
        <v>5</v>
      </c>
      <c r="Q558" s="33">
        <f t="shared" si="204"/>
        <v>-0.32671999999999901</v>
      </c>
      <c r="R558" s="33">
        <f t="shared" si="205"/>
        <v>-3.9206399999999881</v>
      </c>
      <c r="S558" s="33" t="str">
        <f t="shared" si="206"/>
        <v>250 mL</v>
      </c>
      <c r="T558" s="6">
        <f t="shared" si="207"/>
        <v>5</v>
      </c>
      <c r="BM558" s="35"/>
      <c r="BN558" s="35"/>
      <c r="BO558" s="35"/>
      <c r="BP558" s="8">
        <f t="shared" si="208"/>
        <v>0</v>
      </c>
      <c r="BQ558" s="12"/>
    </row>
    <row r="559" spans="1:69" s="1" customFormat="1" ht="12" customHeight="1" x14ac:dyDescent="0.15">
      <c r="A559" s="17" t="s">
        <v>733</v>
      </c>
      <c r="B559" s="3" t="s">
        <v>734</v>
      </c>
      <c r="C559" s="1">
        <v>12</v>
      </c>
      <c r="D559" s="13" t="s">
        <v>735</v>
      </c>
      <c r="E559" s="2">
        <v>38.33</v>
      </c>
      <c r="F559" s="34">
        <f>E559*1.3</f>
        <v>49.829000000000001</v>
      </c>
      <c r="G559" s="34">
        <f t="shared" si="197"/>
        <v>57.801639999999999</v>
      </c>
      <c r="H559" s="33">
        <f t="shared" si="198"/>
        <v>4.8168033333333335</v>
      </c>
      <c r="I559" s="33"/>
      <c r="J559" s="35">
        <f t="shared" si="199"/>
        <v>5</v>
      </c>
      <c r="K559" s="33">
        <f t="shared" si="200"/>
        <v>0.18319666666666645</v>
      </c>
      <c r="L559" s="33">
        <f t="shared" si="201"/>
        <v>2.1983599999999974</v>
      </c>
      <c r="M559" s="33" t="s">
        <v>735</v>
      </c>
      <c r="N559" s="33">
        <v>12</v>
      </c>
      <c r="O559" s="33">
        <f t="shared" si="202"/>
        <v>4.8168033333333335</v>
      </c>
      <c r="P559" s="33">
        <f t="shared" si="203"/>
        <v>5</v>
      </c>
      <c r="Q559" s="33">
        <f t="shared" si="204"/>
        <v>0.18319666666666645</v>
      </c>
      <c r="R559" s="33">
        <f t="shared" si="205"/>
        <v>2.1983599999999974</v>
      </c>
      <c r="S559" s="33" t="str">
        <f t="shared" si="206"/>
        <v>796mL can</v>
      </c>
      <c r="T559" s="6">
        <f t="shared" si="207"/>
        <v>5</v>
      </c>
      <c r="BM559" s="35"/>
      <c r="BN559" s="35"/>
      <c r="BO559" s="35"/>
      <c r="BP559" s="8">
        <f t="shared" si="208"/>
        <v>0</v>
      </c>
      <c r="BQ559" s="12"/>
    </row>
    <row r="560" spans="1:69" s="1" customFormat="1" ht="12" customHeight="1" x14ac:dyDescent="0.15">
      <c r="A560" s="17" t="s">
        <v>736</v>
      </c>
      <c r="B560" s="3" t="s">
        <v>734</v>
      </c>
      <c r="C560" s="1">
        <v>12</v>
      </c>
      <c r="D560" s="13" t="s">
        <v>735</v>
      </c>
      <c r="E560" s="2">
        <v>38.33</v>
      </c>
      <c r="F560" s="34">
        <f>E560*1.4</f>
        <v>53.661999999999992</v>
      </c>
      <c r="G560" s="34">
        <f t="shared" si="197"/>
        <v>62.247919999999986</v>
      </c>
      <c r="H560" s="33">
        <f t="shared" si="198"/>
        <v>5.1873266666666655</v>
      </c>
      <c r="I560" s="33"/>
      <c r="J560" s="35">
        <f t="shared" si="199"/>
        <v>5</v>
      </c>
      <c r="K560" s="33">
        <f t="shared" si="200"/>
        <v>-0.18732666666666553</v>
      </c>
      <c r="L560" s="33">
        <f t="shared" si="201"/>
        <v>-2.2479199999999864</v>
      </c>
      <c r="M560" s="33" t="s">
        <v>735</v>
      </c>
      <c r="N560" s="33">
        <v>12</v>
      </c>
      <c r="O560" s="33">
        <f t="shared" si="202"/>
        <v>5.1873266666666655</v>
      </c>
      <c r="P560" s="33">
        <f t="shared" si="203"/>
        <v>5</v>
      </c>
      <c r="Q560" s="33">
        <f t="shared" si="204"/>
        <v>-0.18732666666666553</v>
      </c>
      <c r="R560" s="33">
        <f t="shared" si="205"/>
        <v>-2.2479199999999864</v>
      </c>
      <c r="S560" s="33" t="str">
        <f t="shared" si="206"/>
        <v>796mL can</v>
      </c>
      <c r="T560" s="6">
        <f t="shared" si="207"/>
        <v>5</v>
      </c>
      <c r="BM560" s="35"/>
      <c r="BN560" s="35"/>
      <c r="BO560" s="35"/>
      <c r="BP560" s="8">
        <f t="shared" si="208"/>
        <v>0</v>
      </c>
      <c r="BQ560" s="12"/>
    </row>
    <row r="561" spans="1:69" s="1" customFormat="1" ht="12" customHeight="1" x14ac:dyDescent="0.15">
      <c r="A561" s="17" t="s">
        <v>737</v>
      </c>
      <c r="B561" s="3" t="s">
        <v>75</v>
      </c>
      <c r="C561" s="1">
        <v>1</v>
      </c>
      <c r="D561" s="13" t="s">
        <v>83</v>
      </c>
      <c r="E561" s="2">
        <v>2.8</v>
      </c>
      <c r="F561" s="34">
        <f>E561*1.4</f>
        <v>3.9199999999999995</v>
      </c>
      <c r="G561" s="34">
        <f t="shared" si="197"/>
        <v>4.5471999999999992</v>
      </c>
      <c r="H561" s="33">
        <f t="shared" si="198"/>
        <v>4.5471999999999992</v>
      </c>
      <c r="I561" s="33"/>
      <c r="J561" s="35">
        <f t="shared" si="199"/>
        <v>5</v>
      </c>
      <c r="K561" s="33">
        <f t="shared" si="200"/>
        <v>0.45280000000000076</v>
      </c>
      <c r="L561" s="33">
        <f t="shared" si="201"/>
        <v>0.45280000000000076</v>
      </c>
      <c r="M561" s="33" t="s">
        <v>83</v>
      </c>
      <c r="N561" s="33">
        <v>1</v>
      </c>
      <c r="O561" s="33">
        <f t="shared" si="202"/>
        <v>4.5471999999999992</v>
      </c>
      <c r="P561" s="33">
        <f t="shared" si="203"/>
        <v>5</v>
      </c>
      <c r="Q561" s="33">
        <f t="shared" si="204"/>
        <v>0.45280000000000076</v>
      </c>
      <c r="R561" s="33">
        <f t="shared" si="205"/>
        <v>0.45280000000000076</v>
      </c>
      <c r="S561" s="33" t="str">
        <f t="shared" si="206"/>
        <v>250 mL</v>
      </c>
      <c r="T561" s="6">
        <f t="shared" si="207"/>
        <v>5</v>
      </c>
      <c r="BM561" s="35"/>
      <c r="BN561" s="35"/>
      <c r="BO561" s="35"/>
      <c r="BP561" s="8">
        <f t="shared" si="208"/>
        <v>0</v>
      </c>
      <c r="BQ561" s="12"/>
    </row>
    <row r="562" spans="1:69" s="1" customFormat="1" ht="12" customHeight="1" x14ac:dyDescent="0.15">
      <c r="A562" s="1" t="s">
        <v>738</v>
      </c>
      <c r="B562" s="1" t="s">
        <v>75</v>
      </c>
      <c r="C562" s="1">
        <v>1</v>
      </c>
      <c r="D562" s="1" t="s">
        <v>83</v>
      </c>
      <c r="E562" s="2">
        <v>3.4</v>
      </c>
      <c r="F562" s="34">
        <f>E562*1.4</f>
        <v>4.76</v>
      </c>
      <c r="G562" s="34">
        <f t="shared" si="197"/>
        <v>5.5215999999999994</v>
      </c>
      <c r="H562" s="33">
        <f t="shared" si="198"/>
        <v>5.5215999999999994</v>
      </c>
      <c r="I562" s="33"/>
      <c r="J562" s="35">
        <f t="shared" si="199"/>
        <v>6</v>
      </c>
      <c r="K562" s="33">
        <f t="shared" si="200"/>
        <v>0.4784000000000006</v>
      </c>
      <c r="L562" s="33">
        <f t="shared" si="201"/>
        <v>0.4784000000000006</v>
      </c>
      <c r="M562" s="33" t="s">
        <v>83</v>
      </c>
      <c r="N562" s="33">
        <v>1</v>
      </c>
      <c r="O562" s="33">
        <f t="shared" si="202"/>
        <v>5.5215999999999994</v>
      </c>
      <c r="P562" s="33">
        <f t="shared" si="203"/>
        <v>6</v>
      </c>
      <c r="Q562" s="33">
        <f t="shared" si="204"/>
        <v>0.4784000000000006</v>
      </c>
      <c r="R562" s="33">
        <f t="shared" si="205"/>
        <v>0.4784000000000006</v>
      </c>
      <c r="S562" s="1" t="str">
        <f t="shared" si="206"/>
        <v>250 mL</v>
      </c>
      <c r="T562" s="1">
        <f t="shared" si="207"/>
        <v>6</v>
      </c>
      <c r="BM562" s="6"/>
      <c r="BN562" s="6"/>
      <c r="BO562" s="6"/>
      <c r="BP562" s="8">
        <f t="shared" si="208"/>
        <v>0</v>
      </c>
      <c r="BQ562" s="12"/>
    </row>
    <row r="563" spans="1:69" x14ac:dyDescent="0.15">
      <c r="E563" s="7"/>
    </row>
    <row r="564" spans="1:69" x14ac:dyDescent="0.15">
      <c r="A564" s="3" t="s">
        <v>96</v>
      </c>
      <c r="E564" s="7"/>
    </row>
    <row r="565" spans="1:69" s="1" customFormat="1" ht="12" customHeight="1" x14ac:dyDescent="0.15">
      <c r="A565" s="17" t="s">
        <v>739</v>
      </c>
      <c r="B565" s="3" t="s">
        <v>740</v>
      </c>
      <c r="C565" s="1">
        <v>28</v>
      </c>
      <c r="D565" s="13" t="s">
        <v>741</v>
      </c>
      <c r="E565" s="2">
        <v>19.2</v>
      </c>
      <c r="F565" s="34">
        <f t="shared" ref="F565:F586" si="210">(E565*1.4)*1.13</f>
        <v>30.374399999999994</v>
      </c>
      <c r="G565" s="34">
        <f t="shared" ref="G565:G586" si="211">F565*$C$28</f>
        <v>35.234303999999987</v>
      </c>
      <c r="H565" s="33">
        <f t="shared" ref="H565:H586" si="212">G565/C565</f>
        <v>1.2583679999999995</v>
      </c>
      <c r="I565" s="33"/>
      <c r="J565" s="35">
        <f t="shared" ref="J565:J586" si="213">ROUND(H565,0)</f>
        <v>1</v>
      </c>
      <c r="K565" s="33">
        <f t="shared" ref="K565:K586" si="214">J565-H565</f>
        <v>-0.25836799999999949</v>
      </c>
      <c r="L565" s="33">
        <f t="shared" ref="L565:L586" si="215">K565*C565</f>
        <v>-7.2343039999999856</v>
      </c>
      <c r="M565" s="33" t="s">
        <v>742</v>
      </c>
      <c r="N565" s="33">
        <v>28</v>
      </c>
      <c r="O565" s="33">
        <f t="shared" ref="O565:O586" si="216">G565/N565</f>
        <v>1.2583679999999995</v>
      </c>
      <c r="P565" s="33">
        <f t="shared" ref="P565:P586" si="217">ROUND(O565,0)</f>
        <v>1</v>
      </c>
      <c r="Q565" s="33">
        <f t="shared" ref="Q565:Q586" si="218">P565-O565</f>
        <v>-0.25836799999999949</v>
      </c>
      <c r="R565" s="33">
        <f t="shared" ref="R565:R586" si="219">Q565*N565</f>
        <v>-7.2343039999999856</v>
      </c>
      <c r="S565" s="33" t="str">
        <f t="shared" ref="S565:S586" si="220">M565</f>
        <v>36g bag</v>
      </c>
      <c r="T565" s="6">
        <f t="shared" ref="T565:T586" si="221">P565</f>
        <v>1</v>
      </c>
      <c r="BM565" s="35"/>
      <c r="BN565" s="35"/>
      <c r="BO565" s="35"/>
      <c r="BP565" s="8">
        <f t="shared" ref="BP565:BP586" si="222">BL565*N565*P565</f>
        <v>0</v>
      </c>
      <c r="BQ565" s="12"/>
    </row>
    <row r="566" spans="1:69" s="1" customFormat="1" ht="12" customHeight="1" x14ac:dyDescent="0.15">
      <c r="A566" s="17" t="s">
        <v>743</v>
      </c>
      <c r="B566" s="3" t="s">
        <v>740</v>
      </c>
      <c r="C566" s="1">
        <v>28</v>
      </c>
      <c r="D566" s="13" t="s">
        <v>741</v>
      </c>
      <c r="E566" s="2">
        <v>19.2</v>
      </c>
      <c r="F566" s="34">
        <f t="shared" si="210"/>
        <v>30.374399999999994</v>
      </c>
      <c r="G566" s="34">
        <f t="shared" si="211"/>
        <v>35.234303999999987</v>
      </c>
      <c r="H566" s="33">
        <f t="shared" si="212"/>
        <v>1.2583679999999995</v>
      </c>
      <c r="I566" s="33"/>
      <c r="J566" s="35">
        <f t="shared" si="213"/>
        <v>1</v>
      </c>
      <c r="K566" s="33">
        <f t="shared" si="214"/>
        <v>-0.25836799999999949</v>
      </c>
      <c r="L566" s="33">
        <f t="shared" si="215"/>
        <v>-7.2343039999999856</v>
      </c>
      <c r="M566" s="33" t="s">
        <v>742</v>
      </c>
      <c r="N566" s="33">
        <v>28</v>
      </c>
      <c r="O566" s="33">
        <f t="shared" si="216"/>
        <v>1.2583679999999995</v>
      </c>
      <c r="P566" s="33">
        <f t="shared" si="217"/>
        <v>1</v>
      </c>
      <c r="Q566" s="33">
        <f t="shared" si="218"/>
        <v>-0.25836799999999949</v>
      </c>
      <c r="R566" s="33">
        <f t="shared" si="219"/>
        <v>-7.2343039999999856</v>
      </c>
      <c r="S566" s="33" t="str">
        <f t="shared" si="220"/>
        <v>36g bag</v>
      </c>
      <c r="T566" s="6">
        <f t="shared" si="221"/>
        <v>1</v>
      </c>
      <c r="BM566" s="35"/>
      <c r="BN566" s="35"/>
      <c r="BO566" s="35"/>
      <c r="BP566" s="8">
        <f t="shared" si="222"/>
        <v>0</v>
      </c>
      <c r="BQ566" s="12"/>
    </row>
    <row r="567" spans="1:69" s="1" customFormat="1" ht="12" customHeight="1" x14ac:dyDescent="0.15">
      <c r="A567" s="17" t="s">
        <v>744</v>
      </c>
      <c r="B567" s="3" t="s">
        <v>740</v>
      </c>
      <c r="C567" s="1">
        <v>28</v>
      </c>
      <c r="D567" s="13" t="s">
        <v>745</v>
      </c>
      <c r="E567" s="2">
        <v>19.2</v>
      </c>
      <c r="F567" s="34">
        <f t="shared" si="210"/>
        <v>30.374399999999994</v>
      </c>
      <c r="G567" s="34">
        <f t="shared" si="211"/>
        <v>35.234303999999987</v>
      </c>
      <c r="H567" s="33">
        <f t="shared" si="212"/>
        <v>1.2583679999999995</v>
      </c>
      <c r="I567" s="33"/>
      <c r="J567" s="35">
        <f t="shared" si="213"/>
        <v>1</v>
      </c>
      <c r="K567" s="33">
        <f t="shared" si="214"/>
        <v>-0.25836799999999949</v>
      </c>
      <c r="L567" s="33">
        <f t="shared" si="215"/>
        <v>-7.2343039999999856</v>
      </c>
      <c r="M567" s="33" t="s">
        <v>742</v>
      </c>
      <c r="N567" s="33">
        <v>28</v>
      </c>
      <c r="O567" s="33">
        <f t="shared" si="216"/>
        <v>1.2583679999999995</v>
      </c>
      <c r="P567" s="33">
        <f t="shared" si="217"/>
        <v>1</v>
      </c>
      <c r="Q567" s="33">
        <f t="shared" si="218"/>
        <v>-0.25836799999999949</v>
      </c>
      <c r="R567" s="33">
        <f t="shared" si="219"/>
        <v>-7.2343039999999856</v>
      </c>
      <c r="S567" s="33" t="str">
        <f t="shared" si="220"/>
        <v>36g bag</v>
      </c>
      <c r="T567" s="6">
        <f t="shared" si="221"/>
        <v>1</v>
      </c>
      <c r="BM567" s="35"/>
      <c r="BN567" s="35"/>
      <c r="BO567" s="35"/>
      <c r="BP567" s="8">
        <f t="shared" si="222"/>
        <v>0</v>
      </c>
      <c r="BQ567" s="12"/>
    </row>
    <row r="568" spans="1:69" s="1" customFormat="1" ht="12" customHeight="1" x14ac:dyDescent="0.15">
      <c r="A568" s="17" t="s">
        <v>746</v>
      </c>
      <c r="B568" s="3" t="s">
        <v>740</v>
      </c>
      <c r="C568" s="1">
        <v>28</v>
      </c>
      <c r="D568" s="13" t="s">
        <v>741</v>
      </c>
      <c r="E568" s="2">
        <v>19.2</v>
      </c>
      <c r="F568" s="34">
        <f t="shared" si="210"/>
        <v>30.374399999999994</v>
      </c>
      <c r="G568" s="34">
        <f t="shared" si="211"/>
        <v>35.234303999999987</v>
      </c>
      <c r="H568" s="33">
        <f t="shared" si="212"/>
        <v>1.2583679999999995</v>
      </c>
      <c r="I568" s="33"/>
      <c r="J568" s="35">
        <f t="shared" si="213"/>
        <v>1</v>
      </c>
      <c r="K568" s="33">
        <f t="shared" si="214"/>
        <v>-0.25836799999999949</v>
      </c>
      <c r="L568" s="33">
        <f t="shared" si="215"/>
        <v>-7.2343039999999856</v>
      </c>
      <c r="M568" s="33" t="s">
        <v>742</v>
      </c>
      <c r="N568" s="33">
        <v>28</v>
      </c>
      <c r="O568" s="33">
        <f t="shared" si="216"/>
        <v>1.2583679999999995</v>
      </c>
      <c r="P568" s="33">
        <f t="shared" si="217"/>
        <v>1</v>
      </c>
      <c r="Q568" s="33">
        <f t="shared" si="218"/>
        <v>-0.25836799999999949</v>
      </c>
      <c r="R568" s="33">
        <f t="shared" si="219"/>
        <v>-7.2343039999999856</v>
      </c>
      <c r="S568" s="33" t="str">
        <f t="shared" si="220"/>
        <v>36g bag</v>
      </c>
      <c r="T568" s="6">
        <f t="shared" si="221"/>
        <v>1</v>
      </c>
      <c r="BM568" s="35"/>
      <c r="BN568" s="35"/>
      <c r="BO568" s="35"/>
      <c r="BP568" s="8">
        <f t="shared" si="222"/>
        <v>0</v>
      </c>
      <c r="BQ568" s="12"/>
    </row>
    <row r="569" spans="1:69" s="1" customFormat="1" ht="12" customHeight="1" x14ac:dyDescent="0.15">
      <c r="A569" s="17" t="s">
        <v>747</v>
      </c>
      <c r="B569" s="3" t="s">
        <v>748</v>
      </c>
      <c r="C569" s="1">
        <v>12</v>
      </c>
      <c r="D569" s="13" t="s">
        <v>749</v>
      </c>
      <c r="E569" s="2">
        <v>45.42</v>
      </c>
      <c r="F569" s="34">
        <f t="shared" si="210"/>
        <v>71.854439999999997</v>
      </c>
      <c r="G569" s="34">
        <f t="shared" si="211"/>
        <v>83.351150399999995</v>
      </c>
      <c r="H569" s="33">
        <f t="shared" si="212"/>
        <v>6.9459291999999992</v>
      </c>
      <c r="I569" s="33"/>
      <c r="J569" s="35">
        <f t="shared" si="213"/>
        <v>7</v>
      </c>
      <c r="K569" s="33">
        <f t="shared" si="214"/>
        <v>5.4070800000000752E-2</v>
      </c>
      <c r="L569" s="33">
        <f t="shared" si="215"/>
        <v>0.64884960000000902</v>
      </c>
      <c r="M569" s="33" t="s">
        <v>750</v>
      </c>
      <c r="N569" s="33">
        <v>12</v>
      </c>
      <c r="O569" s="33">
        <f t="shared" si="216"/>
        <v>6.9459291999999992</v>
      </c>
      <c r="P569" s="33">
        <f t="shared" si="217"/>
        <v>7</v>
      </c>
      <c r="Q569" s="33">
        <f t="shared" si="218"/>
        <v>5.4070800000000752E-2</v>
      </c>
      <c r="R569" s="33">
        <f t="shared" si="219"/>
        <v>0.64884960000000902</v>
      </c>
      <c r="S569" s="33" t="str">
        <f t="shared" si="220"/>
        <v>100g bar</v>
      </c>
      <c r="T569" s="6">
        <f t="shared" si="221"/>
        <v>7</v>
      </c>
      <c r="BM569" s="35"/>
      <c r="BN569" s="35"/>
      <c r="BO569" s="35"/>
      <c r="BP569" s="8">
        <f t="shared" si="222"/>
        <v>0</v>
      </c>
      <c r="BQ569" s="12"/>
    </row>
    <row r="570" spans="1:69" s="1" customFormat="1" ht="12" customHeight="1" x14ac:dyDescent="0.15">
      <c r="A570" s="17" t="s">
        <v>751</v>
      </c>
      <c r="B570" s="3" t="s">
        <v>748</v>
      </c>
      <c r="C570" s="1">
        <v>12</v>
      </c>
      <c r="D570" s="13" t="s">
        <v>749</v>
      </c>
      <c r="E570" s="2">
        <v>45.42</v>
      </c>
      <c r="F570" s="34">
        <f t="shared" si="210"/>
        <v>71.854439999999997</v>
      </c>
      <c r="G570" s="34">
        <f t="shared" si="211"/>
        <v>83.351150399999995</v>
      </c>
      <c r="H570" s="33">
        <f t="shared" si="212"/>
        <v>6.9459291999999992</v>
      </c>
      <c r="I570" s="33"/>
      <c r="J570" s="35">
        <f t="shared" si="213"/>
        <v>7</v>
      </c>
      <c r="K570" s="33">
        <f t="shared" si="214"/>
        <v>5.4070800000000752E-2</v>
      </c>
      <c r="L570" s="33">
        <f t="shared" si="215"/>
        <v>0.64884960000000902</v>
      </c>
      <c r="M570" s="33" t="s">
        <v>750</v>
      </c>
      <c r="N570" s="33">
        <v>12</v>
      </c>
      <c r="O570" s="33">
        <f t="shared" si="216"/>
        <v>6.9459291999999992</v>
      </c>
      <c r="P570" s="33">
        <f t="shared" si="217"/>
        <v>7</v>
      </c>
      <c r="Q570" s="33">
        <f t="shared" si="218"/>
        <v>5.4070800000000752E-2</v>
      </c>
      <c r="R570" s="33">
        <f t="shared" si="219"/>
        <v>0.64884960000000902</v>
      </c>
      <c r="S570" s="33" t="str">
        <f t="shared" si="220"/>
        <v>100g bar</v>
      </c>
      <c r="T570" s="6">
        <f t="shared" si="221"/>
        <v>7</v>
      </c>
      <c r="BM570" s="35"/>
      <c r="BN570" s="35"/>
      <c r="BO570" s="35"/>
      <c r="BP570" s="8">
        <f t="shared" si="222"/>
        <v>0</v>
      </c>
      <c r="BQ570" s="12"/>
    </row>
    <row r="571" spans="1:69" s="1" customFormat="1" ht="12" customHeight="1" x14ac:dyDescent="0.15">
      <c r="A571" s="17" t="s">
        <v>751</v>
      </c>
      <c r="B571" s="3" t="s">
        <v>752</v>
      </c>
      <c r="C571" s="1">
        <v>20</v>
      </c>
      <c r="D571" s="13" t="s">
        <v>753</v>
      </c>
      <c r="E571" s="2">
        <v>48</v>
      </c>
      <c r="F571" s="34">
        <f t="shared" si="210"/>
        <v>75.935999999999979</v>
      </c>
      <c r="G571" s="34">
        <f t="shared" si="211"/>
        <v>88.085759999999965</v>
      </c>
      <c r="H571" s="33">
        <f t="shared" si="212"/>
        <v>4.4042879999999984</v>
      </c>
      <c r="I571" s="33"/>
      <c r="J571" s="35">
        <f t="shared" si="213"/>
        <v>4</v>
      </c>
      <c r="K571" s="33">
        <f t="shared" si="214"/>
        <v>-0.40428799999999843</v>
      </c>
      <c r="L571" s="33">
        <f t="shared" si="215"/>
        <v>-8.0857599999999685</v>
      </c>
      <c r="M571" s="33" t="s">
        <v>754</v>
      </c>
      <c r="N571" s="33">
        <v>20</v>
      </c>
      <c r="O571" s="33">
        <f t="shared" si="216"/>
        <v>4.4042879999999984</v>
      </c>
      <c r="P571" s="33">
        <f t="shared" si="217"/>
        <v>4</v>
      </c>
      <c r="Q571" s="33">
        <f t="shared" si="218"/>
        <v>-0.40428799999999843</v>
      </c>
      <c r="R571" s="33">
        <f t="shared" si="219"/>
        <v>-8.0857599999999685</v>
      </c>
      <c r="S571" s="1" t="str">
        <f t="shared" si="220"/>
        <v>bar</v>
      </c>
      <c r="T571" s="6">
        <f t="shared" si="221"/>
        <v>4</v>
      </c>
      <c r="U571" s="13"/>
      <c r="BM571" s="6"/>
      <c r="BN571" s="6"/>
      <c r="BO571" s="6"/>
      <c r="BP571" s="8">
        <f t="shared" si="222"/>
        <v>0</v>
      </c>
      <c r="BQ571" s="12"/>
    </row>
    <row r="572" spans="1:69" s="1" customFormat="1" ht="12" customHeight="1" x14ac:dyDescent="0.15">
      <c r="A572" s="17" t="s">
        <v>755</v>
      </c>
      <c r="B572" s="3" t="s">
        <v>748</v>
      </c>
      <c r="C572" s="1">
        <v>12</v>
      </c>
      <c r="D572" s="13" t="s">
        <v>749</v>
      </c>
      <c r="E572" s="2">
        <v>45.42</v>
      </c>
      <c r="F572" s="34">
        <f t="shared" si="210"/>
        <v>71.854439999999997</v>
      </c>
      <c r="G572" s="34">
        <f t="shared" si="211"/>
        <v>83.351150399999995</v>
      </c>
      <c r="H572" s="33">
        <f t="shared" si="212"/>
        <v>6.9459291999999992</v>
      </c>
      <c r="I572" s="33"/>
      <c r="J572" s="35">
        <f t="shared" si="213"/>
        <v>7</v>
      </c>
      <c r="K572" s="33">
        <f t="shared" si="214"/>
        <v>5.4070800000000752E-2</v>
      </c>
      <c r="L572" s="33">
        <f t="shared" si="215"/>
        <v>0.64884960000000902</v>
      </c>
      <c r="M572" s="33" t="s">
        <v>750</v>
      </c>
      <c r="N572" s="33">
        <v>12</v>
      </c>
      <c r="O572" s="33">
        <f t="shared" si="216"/>
        <v>6.9459291999999992</v>
      </c>
      <c r="P572" s="33">
        <f t="shared" si="217"/>
        <v>7</v>
      </c>
      <c r="Q572" s="33">
        <f t="shared" si="218"/>
        <v>5.4070800000000752E-2</v>
      </c>
      <c r="R572" s="33">
        <f t="shared" si="219"/>
        <v>0.64884960000000902</v>
      </c>
      <c r="S572" s="33" t="str">
        <f t="shared" si="220"/>
        <v>100g bar</v>
      </c>
      <c r="T572" s="6">
        <f t="shared" si="221"/>
        <v>7</v>
      </c>
      <c r="BM572" s="35"/>
      <c r="BN572" s="35"/>
      <c r="BO572" s="35"/>
      <c r="BP572" s="8">
        <f t="shared" si="222"/>
        <v>0</v>
      </c>
      <c r="BQ572" s="12"/>
    </row>
    <row r="573" spans="1:69" s="1" customFormat="1" ht="12" customHeight="1" x14ac:dyDescent="0.15">
      <c r="A573" s="17" t="s">
        <v>755</v>
      </c>
      <c r="B573" s="3" t="s">
        <v>752</v>
      </c>
      <c r="C573" s="1">
        <v>20</v>
      </c>
      <c r="D573" s="13" t="s">
        <v>753</v>
      </c>
      <c r="E573" s="2">
        <v>48</v>
      </c>
      <c r="F573" s="34">
        <f t="shared" si="210"/>
        <v>75.935999999999979</v>
      </c>
      <c r="G573" s="34">
        <f t="shared" si="211"/>
        <v>88.085759999999965</v>
      </c>
      <c r="H573" s="33">
        <f t="shared" si="212"/>
        <v>4.4042879999999984</v>
      </c>
      <c r="I573" s="33"/>
      <c r="J573" s="35">
        <f t="shared" si="213"/>
        <v>4</v>
      </c>
      <c r="K573" s="33">
        <f t="shared" si="214"/>
        <v>-0.40428799999999843</v>
      </c>
      <c r="L573" s="33">
        <f t="shared" si="215"/>
        <v>-8.0857599999999685</v>
      </c>
      <c r="M573" s="33" t="s">
        <v>754</v>
      </c>
      <c r="N573" s="33">
        <v>20</v>
      </c>
      <c r="O573" s="33">
        <f t="shared" si="216"/>
        <v>4.4042879999999984</v>
      </c>
      <c r="P573" s="33">
        <f t="shared" si="217"/>
        <v>4</v>
      </c>
      <c r="Q573" s="33">
        <f t="shared" si="218"/>
        <v>-0.40428799999999843</v>
      </c>
      <c r="R573" s="33">
        <f t="shared" si="219"/>
        <v>-8.0857599999999685</v>
      </c>
      <c r="S573" s="1" t="str">
        <f t="shared" si="220"/>
        <v>bar</v>
      </c>
      <c r="T573" s="6">
        <f t="shared" si="221"/>
        <v>4</v>
      </c>
      <c r="U573" s="13"/>
      <c r="BM573" s="6"/>
      <c r="BN573" s="6"/>
      <c r="BO573" s="6"/>
      <c r="BP573" s="8">
        <f t="shared" si="222"/>
        <v>0</v>
      </c>
      <c r="BQ573" s="12"/>
    </row>
    <row r="574" spans="1:69" s="1" customFormat="1" ht="12" customHeight="1" x14ac:dyDescent="0.15">
      <c r="A574" s="17" t="s">
        <v>756</v>
      </c>
      <c r="B574" s="3" t="s">
        <v>757</v>
      </c>
      <c r="C574" s="1">
        <v>1</v>
      </c>
      <c r="D574" s="13" t="s">
        <v>147</v>
      </c>
      <c r="E574" s="2">
        <v>5.2</v>
      </c>
      <c r="F574" s="34">
        <f t="shared" si="210"/>
        <v>8.2263999999999982</v>
      </c>
      <c r="G574" s="34">
        <f t="shared" si="211"/>
        <v>9.5426239999999964</v>
      </c>
      <c r="H574" s="33">
        <f t="shared" si="212"/>
        <v>9.5426239999999964</v>
      </c>
      <c r="I574" s="33"/>
      <c r="J574" s="35">
        <f t="shared" si="213"/>
        <v>10</v>
      </c>
      <c r="K574" s="33">
        <f t="shared" si="214"/>
        <v>0.45737600000000356</v>
      </c>
      <c r="L574" s="33">
        <f t="shared" si="215"/>
        <v>0.45737600000000356</v>
      </c>
      <c r="M574" s="33" t="s">
        <v>147</v>
      </c>
      <c r="N574" s="33">
        <v>1</v>
      </c>
      <c r="O574" s="33">
        <f t="shared" si="216"/>
        <v>9.5426239999999964</v>
      </c>
      <c r="P574" s="33">
        <f t="shared" si="217"/>
        <v>10</v>
      </c>
      <c r="Q574" s="33">
        <f t="shared" si="218"/>
        <v>0.45737600000000356</v>
      </c>
      <c r="R574" s="33">
        <f t="shared" si="219"/>
        <v>0.45737600000000356</v>
      </c>
      <c r="S574" s="33" t="str">
        <f t="shared" si="220"/>
        <v>bag</v>
      </c>
      <c r="T574" s="6">
        <f t="shared" si="221"/>
        <v>10</v>
      </c>
      <c r="BM574" s="35"/>
      <c r="BN574" s="35"/>
      <c r="BO574" s="35"/>
      <c r="BP574" s="8">
        <f t="shared" si="222"/>
        <v>0</v>
      </c>
      <c r="BQ574" s="12"/>
    </row>
    <row r="575" spans="1:69" s="1" customFormat="1" ht="12" customHeight="1" x14ac:dyDescent="0.15">
      <c r="A575" s="17" t="s">
        <v>758</v>
      </c>
      <c r="B575" s="3" t="s">
        <v>759</v>
      </c>
      <c r="C575" s="1">
        <v>30</v>
      </c>
      <c r="D575" s="13" t="s">
        <v>760</v>
      </c>
      <c r="E575" s="2">
        <v>20.25</v>
      </c>
      <c r="F575" s="34">
        <f t="shared" si="210"/>
        <v>32.035499999999992</v>
      </c>
      <c r="G575" s="34">
        <f t="shared" si="211"/>
        <v>37.161179999999987</v>
      </c>
      <c r="H575" s="33">
        <f t="shared" si="212"/>
        <v>1.2387059999999996</v>
      </c>
      <c r="I575" s="33"/>
      <c r="J575" s="35">
        <f t="shared" si="213"/>
        <v>1</v>
      </c>
      <c r="K575" s="33">
        <f t="shared" si="214"/>
        <v>-0.23870599999999964</v>
      </c>
      <c r="L575" s="33">
        <f t="shared" si="215"/>
        <v>-7.1611799999999892</v>
      </c>
      <c r="M575" s="33" t="s">
        <v>761</v>
      </c>
      <c r="N575" s="33">
        <v>30</v>
      </c>
      <c r="O575" s="33">
        <f t="shared" si="216"/>
        <v>1.2387059999999996</v>
      </c>
      <c r="P575" s="33">
        <f t="shared" si="217"/>
        <v>1</v>
      </c>
      <c r="Q575" s="33">
        <f t="shared" si="218"/>
        <v>-0.23870599999999964</v>
      </c>
      <c r="R575" s="33">
        <f t="shared" si="219"/>
        <v>-7.1611799999999892</v>
      </c>
      <c r="S575" s="33" t="str">
        <f t="shared" si="220"/>
        <v>24g bar</v>
      </c>
      <c r="T575" s="6">
        <f t="shared" si="221"/>
        <v>1</v>
      </c>
      <c r="BM575" s="35"/>
      <c r="BN575" s="35"/>
      <c r="BO575" s="35"/>
      <c r="BP575" s="8">
        <f t="shared" si="222"/>
        <v>0</v>
      </c>
      <c r="BQ575" s="12"/>
    </row>
    <row r="576" spans="1:69" s="1" customFormat="1" ht="12" customHeight="1" x14ac:dyDescent="0.15">
      <c r="A576" s="17" t="s">
        <v>762</v>
      </c>
      <c r="B576" s="3" t="s">
        <v>763</v>
      </c>
      <c r="C576" s="1">
        <v>40</v>
      </c>
      <c r="D576" s="13" t="s">
        <v>764</v>
      </c>
      <c r="E576" s="2">
        <v>34.29</v>
      </c>
      <c r="F576" s="34">
        <f t="shared" si="210"/>
        <v>54.246779999999987</v>
      </c>
      <c r="G576" s="34">
        <f t="shared" si="211"/>
        <v>62.926264799999977</v>
      </c>
      <c r="H576" s="33">
        <f t="shared" si="212"/>
        <v>1.5731566199999993</v>
      </c>
      <c r="I576" s="33"/>
      <c r="J576" s="35">
        <f t="shared" si="213"/>
        <v>2</v>
      </c>
      <c r="K576" s="33">
        <f t="shared" si="214"/>
        <v>0.42684338000000066</v>
      </c>
      <c r="L576" s="33">
        <f t="shared" si="215"/>
        <v>17.073735200000026</v>
      </c>
      <c r="M576" s="33" t="s">
        <v>765</v>
      </c>
      <c r="N576" s="33">
        <v>30</v>
      </c>
      <c r="O576" s="33">
        <f t="shared" si="216"/>
        <v>2.0975421599999993</v>
      </c>
      <c r="P576" s="33">
        <f t="shared" si="217"/>
        <v>2</v>
      </c>
      <c r="Q576" s="33">
        <f t="shared" si="218"/>
        <v>-9.7542159999999267E-2</v>
      </c>
      <c r="R576" s="33">
        <f t="shared" si="219"/>
        <v>-2.926264799999978</v>
      </c>
      <c r="S576" s="33" t="str">
        <f t="shared" si="220"/>
        <v>40g bar</v>
      </c>
      <c r="T576" s="6">
        <f t="shared" si="221"/>
        <v>2</v>
      </c>
      <c r="BM576" s="35"/>
      <c r="BN576" s="35"/>
      <c r="BO576" s="35"/>
      <c r="BP576" s="8">
        <f t="shared" si="222"/>
        <v>0</v>
      </c>
      <c r="BQ576" s="12"/>
    </row>
    <row r="577" spans="1:69" s="1" customFormat="1" ht="12" customHeight="1" x14ac:dyDescent="0.15">
      <c r="A577" s="17" t="s">
        <v>766</v>
      </c>
      <c r="B577" s="3" t="s">
        <v>763</v>
      </c>
      <c r="C577" s="1">
        <v>40</v>
      </c>
      <c r="D577" s="13" t="s">
        <v>764</v>
      </c>
      <c r="E577" s="2">
        <v>34.29</v>
      </c>
      <c r="F577" s="34">
        <f t="shared" si="210"/>
        <v>54.246779999999987</v>
      </c>
      <c r="G577" s="34">
        <f t="shared" si="211"/>
        <v>62.926264799999977</v>
      </c>
      <c r="H577" s="33">
        <f t="shared" si="212"/>
        <v>1.5731566199999993</v>
      </c>
      <c r="I577" s="33"/>
      <c r="J577" s="35">
        <f t="shared" si="213"/>
        <v>2</v>
      </c>
      <c r="K577" s="33">
        <f t="shared" si="214"/>
        <v>0.42684338000000066</v>
      </c>
      <c r="L577" s="33">
        <f t="shared" si="215"/>
        <v>17.073735200000026</v>
      </c>
      <c r="M577" s="33" t="s">
        <v>765</v>
      </c>
      <c r="N577" s="33">
        <v>30</v>
      </c>
      <c r="O577" s="33">
        <f t="shared" si="216"/>
        <v>2.0975421599999993</v>
      </c>
      <c r="P577" s="33">
        <f t="shared" si="217"/>
        <v>2</v>
      </c>
      <c r="Q577" s="33">
        <f t="shared" si="218"/>
        <v>-9.7542159999999267E-2</v>
      </c>
      <c r="R577" s="33">
        <f t="shared" si="219"/>
        <v>-2.926264799999978</v>
      </c>
      <c r="S577" s="33" t="str">
        <f t="shared" si="220"/>
        <v>40g bar</v>
      </c>
      <c r="T577" s="6">
        <f t="shared" si="221"/>
        <v>2</v>
      </c>
      <c r="BM577" s="35"/>
      <c r="BN577" s="35"/>
      <c r="BO577" s="35"/>
      <c r="BP577" s="8">
        <f t="shared" si="222"/>
        <v>0</v>
      </c>
      <c r="BQ577" s="12"/>
    </row>
    <row r="578" spans="1:69" s="1" customFormat="1" ht="12" customHeight="1" x14ac:dyDescent="0.15">
      <c r="A578" s="17" t="s">
        <v>767</v>
      </c>
      <c r="B578" s="3" t="s">
        <v>768</v>
      </c>
      <c r="C578" s="1">
        <v>24</v>
      </c>
      <c r="D578" s="13" t="s">
        <v>769</v>
      </c>
      <c r="E578" s="2">
        <v>35.340000000000003</v>
      </c>
      <c r="F578" s="34">
        <f t="shared" si="210"/>
        <v>55.907879999999992</v>
      </c>
      <c r="G578" s="34">
        <f t="shared" si="211"/>
        <v>64.853140799999991</v>
      </c>
      <c r="H578" s="33">
        <f t="shared" si="212"/>
        <v>2.7022141999999998</v>
      </c>
      <c r="I578" s="33"/>
      <c r="J578" s="35">
        <f t="shared" si="213"/>
        <v>3</v>
      </c>
      <c r="K578" s="33">
        <f t="shared" si="214"/>
        <v>0.29778580000000021</v>
      </c>
      <c r="L578" s="33">
        <f t="shared" si="215"/>
        <v>7.1468592000000051</v>
      </c>
      <c r="M578" s="33" t="s">
        <v>770</v>
      </c>
      <c r="N578" s="33">
        <v>24</v>
      </c>
      <c r="O578" s="33">
        <f t="shared" si="216"/>
        <v>2.7022141999999998</v>
      </c>
      <c r="P578" s="33">
        <f t="shared" si="217"/>
        <v>3</v>
      </c>
      <c r="Q578" s="33">
        <f t="shared" si="218"/>
        <v>0.29778580000000021</v>
      </c>
      <c r="R578" s="33">
        <f t="shared" si="219"/>
        <v>7.1468592000000051</v>
      </c>
      <c r="S578" s="33" t="str">
        <f t="shared" si="220"/>
        <v>300mL bottl</v>
      </c>
      <c r="T578" s="6">
        <f t="shared" si="221"/>
        <v>3</v>
      </c>
      <c r="BM578" s="35"/>
      <c r="BN578" s="35"/>
      <c r="BO578" s="35"/>
      <c r="BP578" s="8">
        <f t="shared" si="222"/>
        <v>0</v>
      </c>
      <c r="BQ578" s="12"/>
    </row>
    <row r="579" spans="1:69" s="1" customFormat="1" ht="12" customHeight="1" x14ac:dyDescent="0.15">
      <c r="A579" s="17" t="s">
        <v>771</v>
      </c>
      <c r="B579" s="3" t="s">
        <v>768</v>
      </c>
      <c r="C579" s="1">
        <v>24</v>
      </c>
      <c r="D579" s="13" t="s">
        <v>769</v>
      </c>
      <c r="E579" s="2">
        <v>38.67</v>
      </c>
      <c r="F579" s="34">
        <f t="shared" si="210"/>
        <v>61.17593999999999</v>
      </c>
      <c r="G579" s="34">
        <f t="shared" si="211"/>
        <v>70.964090399999989</v>
      </c>
      <c r="H579" s="33">
        <f t="shared" si="212"/>
        <v>2.9568370999999996</v>
      </c>
      <c r="I579" s="33"/>
      <c r="J579" s="35">
        <f t="shared" si="213"/>
        <v>3</v>
      </c>
      <c r="K579" s="33">
        <f t="shared" si="214"/>
        <v>4.3162900000000448E-2</v>
      </c>
      <c r="L579" s="33">
        <f t="shared" si="215"/>
        <v>1.0359096000000108</v>
      </c>
      <c r="M579" s="33" t="s">
        <v>770</v>
      </c>
      <c r="N579" s="33">
        <v>24</v>
      </c>
      <c r="O579" s="33">
        <f t="shared" si="216"/>
        <v>2.9568370999999996</v>
      </c>
      <c r="P579" s="33">
        <f t="shared" si="217"/>
        <v>3</v>
      </c>
      <c r="Q579" s="33">
        <f t="shared" si="218"/>
        <v>4.3162900000000448E-2</v>
      </c>
      <c r="R579" s="33">
        <f t="shared" si="219"/>
        <v>1.0359096000000108</v>
      </c>
      <c r="S579" s="33" t="str">
        <f t="shared" si="220"/>
        <v>300mL bottl</v>
      </c>
      <c r="T579" s="6">
        <f t="shared" si="221"/>
        <v>3</v>
      </c>
      <c r="BM579" s="35"/>
      <c r="BN579" s="35"/>
      <c r="BO579" s="35"/>
      <c r="BP579" s="8">
        <f t="shared" si="222"/>
        <v>0</v>
      </c>
      <c r="BQ579" s="12"/>
    </row>
    <row r="580" spans="1:69" s="1" customFormat="1" ht="12" customHeight="1" x14ac:dyDescent="0.15">
      <c r="A580" s="17" t="s">
        <v>772</v>
      </c>
      <c r="B580" s="3" t="s">
        <v>768</v>
      </c>
      <c r="C580" s="1">
        <v>24</v>
      </c>
      <c r="D580" s="13" t="s">
        <v>769</v>
      </c>
      <c r="E580" s="2">
        <v>38.67</v>
      </c>
      <c r="F580" s="34">
        <f t="shared" si="210"/>
        <v>61.17593999999999</v>
      </c>
      <c r="G580" s="34">
        <f t="shared" si="211"/>
        <v>70.964090399999989</v>
      </c>
      <c r="H580" s="33">
        <f t="shared" si="212"/>
        <v>2.9568370999999996</v>
      </c>
      <c r="I580" s="33"/>
      <c r="J580" s="35">
        <f t="shared" si="213"/>
        <v>3</v>
      </c>
      <c r="K580" s="33">
        <f t="shared" si="214"/>
        <v>4.3162900000000448E-2</v>
      </c>
      <c r="L580" s="33">
        <f t="shared" si="215"/>
        <v>1.0359096000000108</v>
      </c>
      <c r="M580" s="33" t="s">
        <v>770</v>
      </c>
      <c r="N580" s="33">
        <v>24</v>
      </c>
      <c r="O580" s="33">
        <f t="shared" si="216"/>
        <v>2.9568370999999996</v>
      </c>
      <c r="P580" s="33">
        <f t="shared" si="217"/>
        <v>3</v>
      </c>
      <c r="Q580" s="33">
        <f t="shared" si="218"/>
        <v>4.3162900000000448E-2</v>
      </c>
      <c r="R580" s="33">
        <f t="shared" si="219"/>
        <v>1.0359096000000108</v>
      </c>
      <c r="S580" s="33" t="str">
        <f t="shared" si="220"/>
        <v>300mL bottl</v>
      </c>
      <c r="T580" s="6">
        <f t="shared" si="221"/>
        <v>3</v>
      </c>
      <c r="BM580" s="35"/>
      <c r="BN580" s="35"/>
      <c r="BO580" s="35"/>
      <c r="BP580" s="8">
        <f t="shared" si="222"/>
        <v>0</v>
      </c>
      <c r="BQ580" s="12"/>
    </row>
    <row r="581" spans="1:69" s="1" customFormat="1" ht="12" customHeight="1" x14ac:dyDescent="0.15">
      <c r="A581" s="17" t="s">
        <v>773</v>
      </c>
      <c r="B581" s="3" t="s">
        <v>768</v>
      </c>
      <c r="C581" s="1">
        <v>24</v>
      </c>
      <c r="D581" s="13" t="s">
        <v>769</v>
      </c>
      <c r="E581" s="2">
        <v>38.67</v>
      </c>
      <c r="F581" s="34">
        <f t="shared" si="210"/>
        <v>61.17593999999999</v>
      </c>
      <c r="G581" s="34">
        <f t="shared" si="211"/>
        <v>70.964090399999989</v>
      </c>
      <c r="H581" s="33">
        <f t="shared" si="212"/>
        <v>2.9568370999999996</v>
      </c>
      <c r="I581" s="33"/>
      <c r="J581" s="35">
        <f t="shared" si="213"/>
        <v>3</v>
      </c>
      <c r="K581" s="33">
        <f t="shared" si="214"/>
        <v>4.3162900000000448E-2</v>
      </c>
      <c r="L581" s="33">
        <f t="shared" si="215"/>
        <v>1.0359096000000108</v>
      </c>
      <c r="M581" s="33" t="s">
        <v>770</v>
      </c>
      <c r="N581" s="33">
        <v>24</v>
      </c>
      <c r="O581" s="33">
        <f t="shared" si="216"/>
        <v>2.9568370999999996</v>
      </c>
      <c r="P581" s="33">
        <f t="shared" si="217"/>
        <v>3</v>
      </c>
      <c r="Q581" s="33">
        <f t="shared" si="218"/>
        <v>4.3162900000000448E-2</v>
      </c>
      <c r="R581" s="33">
        <f t="shared" si="219"/>
        <v>1.0359096000000108</v>
      </c>
      <c r="S581" s="33" t="str">
        <f t="shared" si="220"/>
        <v>300mL bottl</v>
      </c>
      <c r="T581" s="6">
        <f t="shared" si="221"/>
        <v>3</v>
      </c>
      <c r="BM581" s="35"/>
      <c r="BN581" s="35"/>
      <c r="BO581" s="35"/>
      <c r="BP581" s="8">
        <f t="shared" si="222"/>
        <v>0</v>
      </c>
      <c r="BQ581" s="12"/>
    </row>
    <row r="582" spans="1:69" s="1" customFormat="1" ht="12" customHeight="1" x14ac:dyDescent="0.15">
      <c r="A582" s="17" t="s">
        <v>774</v>
      </c>
      <c r="B582" s="3" t="s">
        <v>768</v>
      </c>
      <c r="C582" s="1">
        <v>24</v>
      </c>
      <c r="D582" s="13" t="s">
        <v>769</v>
      </c>
      <c r="E582" s="2">
        <v>39.340000000000003</v>
      </c>
      <c r="F582" s="34">
        <f t="shared" si="210"/>
        <v>62.235879999999995</v>
      </c>
      <c r="G582" s="34">
        <f t="shared" si="211"/>
        <v>72.193620799999991</v>
      </c>
      <c r="H582" s="33">
        <f t="shared" si="212"/>
        <v>3.0080675333333331</v>
      </c>
      <c r="I582" s="33"/>
      <c r="J582" s="35">
        <f t="shared" si="213"/>
        <v>3</v>
      </c>
      <c r="K582" s="33">
        <f t="shared" si="214"/>
        <v>-8.067533333333099E-3</v>
      </c>
      <c r="L582" s="33">
        <f t="shared" si="215"/>
        <v>-0.19362079999999438</v>
      </c>
      <c r="M582" s="33" t="s">
        <v>770</v>
      </c>
      <c r="N582" s="33">
        <v>24</v>
      </c>
      <c r="O582" s="33">
        <f t="shared" si="216"/>
        <v>3.0080675333333331</v>
      </c>
      <c r="P582" s="33">
        <f t="shared" si="217"/>
        <v>3</v>
      </c>
      <c r="Q582" s="33">
        <f t="shared" si="218"/>
        <v>-8.067533333333099E-3</v>
      </c>
      <c r="R582" s="33">
        <f t="shared" si="219"/>
        <v>-0.19362079999999438</v>
      </c>
      <c r="S582" s="33" t="str">
        <f t="shared" si="220"/>
        <v>300mL bottl</v>
      </c>
      <c r="T582" s="6">
        <f t="shared" si="221"/>
        <v>3</v>
      </c>
      <c r="BM582" s="35"/>
      <c r="BN582" s="35"/>
      <c r="BO582" s="35"/>
      <c r="BP582" s="8">
        <f t="shared" si="222"/>
        <v>0</v>
      </c>
      <c r="BQ582" s="12"/>
    </row>
    <row r="583" spans="1:69" s="1" customFormat="1" ht="12" customHeight="1" x14ac:dyDescent="0.15">
      <c r="A583" s="17" t="s">
        <v>775</v>
      </c>
      <c r="B583" s="3" t="s">
        <v>776</v>
      </c>
      <c r="C583" s="1">
        <v>12</v>
      </c>
      <c r="D583" s="13" t="s">
        <v>777</v>
      </c>
      <c r="E583" s="2">
        <v>35.14</v>
      </c>
      <c r="F583" s="34">
        <f t="shared" si="210"/>
        <v>55.59147999999999</v>
      </c>
      <c r="G583" s="34">
        <f t="shared" si="211"/>
        <v>64.486116799999991</v>
      </c>
      <c r="H583" s="33">
        <f t="shared" si="212"/>
        <v>5.3738430666666659</v>
      </c>
      <c r="I583" s="33"/>
      <c r="J583" s="35">
        <f t="shared" si="213"/>
        <v>5</v>
      </c>
      <c r="K583" s="33">
        <f t="shared" si="214"/>
        <v>-0.37384306666666589</v>
      </c>
      <c r="L583" s="33">
        <f t="shared" si="215"/>
        <v>-4.4861167999999907</v>
      </c>
      <c r="M583" s="33" t="s">
        <v>778</v>
      </c>
      <c r="N583" s="33">
        <v>12</v>
      </c>
      <c r="O583" s="33">
        <f t="shared" si="216"/>
        <v>5.3738430666666659</v>
      </c>
      <c r="P583" s="33">
        <f t="shared" si="217"/>
        <v>5</v>
      </c>
      <c r="Q583" s="33">
        <f t="shared" si="218"/>
        <v>-0.37384306666666589</v>
      </c>
      <c r="R583" s="33">
        <f t="shared" si="219"/>
        <v>-4.4861167999999907</v>
      </c>
      <c r="S583" s="33" t="str">
        <f t="shared" si="220"/>
        <v>414mL bottl</v>
      </c>
      <c r="T583" s="6">
        <f t="shared" si="221"/>
        <v>5</v>
      </c>
      <c r="BM583" s="35"/>
      <c r="BN583" s="35"/>
      <c r="BO583" s="35"/>
      <c r="BP583" s="8">
        <f t="shared" si="222"/>
        <v>0</v>
      </c>
      <c r="BQ583" s="12"/>
    </row>
    <row r="584" spans="1:69" s="1" customFormat="1" ht="12" customHeight="1" x14ac:dyDescent="0.15">
      <c r="A584" s="17" t="s">
        <v>779</v>
      </c>
      <c r="B584" s="3" t="s">
        <v>776</v>
      </c>
      <c r="C584" s="1">
        <v>12</v>
      </c>
      <c r="D584" s="13" t="s">
        <v>777</v>
      </c>
      <c r="E584" s="2">
        <v>35.14</v>
      </c>
      <c r="F584" s="34">
        <f t="shared" si="210"/>
        <v>55.59147999999999</v>
      </c>
      <c r="G584" s="34">
        <f t="shared" si="211"/>
        <v>64.486116799999991</v>
      </c>
      <c r="H584" s="33">
        <f t="shared" si="212"/>
        <v>5.3738430666666659</v>
      </c>
      <c r="I584" s="33"/>
      <c r="J584" s="35">
        <f t="shared" si="213"/>
        <v>5</v>
      </c>
      <c r="K584" s="33">
        <f t="shared" si="214"/>
        <v>-0.37384306666666589</v>
      </c>
      <c r="L584" s="33">
        <f t="shared" si="215"/>
        <v>-4.4861167999999907</v>
      </c>
      <c r="M584" s="33" t="s">
        <v>778</v>
      </c>
      <c r="N584" s="33">
        <v>12</v>
      </c>
      <c r="O584" s="33">
        <f t="shared" si="216"/>
        <v>5.3738430666666659</v>
      </c>
      <c r="P584" s="33">
        <f t="shared" si="217"/>
        <v>5</v>
      </c>
      <c r="Q584" s="33">
        <f t="shared" si="218"/>
        <v>-0.37384306666666589</v>
      </c>
      <c r="R584" s="33">
        <f t="shared" si="219"/>
        <v>-4.4861167999999907</v>
      </c>
      <c r="S584" s="33" t="str">
        <f t="shared" si="220"/>
        <v>414mL bottl</v>
      </c>
      <c r="T584" s="6">
        <f t="shared" si="221"/>
        <v>5</v>
      </c>
      <c r="BM584" s="35"/>
      <c r="BN584" s="35"/>
      <c r="BO584" s="35"/>
      <c r="BP584" s="8">
        <f t="shared" si="222"/>
        <v>0</v>
      </c>
      <c r="BQ584" s="12"/>
    </row>
    <row r="585" spans="1:69" s="1" customFormat="1" ht="12" customHeight="1" x14ac:dyDescent="0.15">
      <c r="A585" s="17" t="s">
        <v>780</v>
      </c>
      <c r="B585" s="3" t="s">
        <v>776</v>
      </c>
      <c r="C585" s="1">
        <v>12</v>
      </c>
      <c r="D585" s="13" t="s">
        <v>777</v>
      </c>
      <c r="E585" s="2">
        <v>35.14</v>
      </c>
      <c r="F585" s="34">
        <f t="shared" si="210"/>
        <v>55.59147999999999</v>
      </c>
      <c r="G585" s="34">
        <f t="shared" si="211"/>
        <v>64.486116799999991</v>
      </c>
      <c r="H585" s="33">
        <f t="shared" si="212"/>
        <v>5.3738430666666659</v>
      </c>
      <c r="I585" s="33"/>
      <c r="J585" s="35">
        <f t="shared" si="213"/>
        <v>5</v>
      </c>
      <c r="K585" s="33">
        <f t="shared" si="214"/>
        <v>-0.37384306666666589</v>
      </c>
      <c r="L585" s="33">
        <f t="shared" si="215"/>
        <v>-4.4861167999999907</v>
      </c>
      <c r="M585" s="33" t="s">
        <v>778</v>
      </c>
      <c r="N585" s="33">
        <v>12</v>
      </c>
      <c r="O585" s="33">
        <f t="shared" si="216"/>
        <v>5.3738430666666659</v>
      </c>
      <c r="P585" s="33">
        <f t="shared" si="217"/>
        <v>5</v>
      </c>
      <c r="Q585" s="33">
        <f t="shared" si="218"/>
        <v>-0.37384306666666589</v>
      </c>
      <c r="R585" s="33">
        <f t="shared" si="219"/>
        <v>-4.4861167999999907</v>
      </c>
      <c r="S585" s="33" t="str">
        <f t="shared" si="220"/>
        <v>414mL bottl</v>
      </c>
      <c r="T585" s="6">
        <f t="shared" si="221"/>
        <v>5</v>
      </c>
      <c r="BM585" s="35"/>
      <c r="BN585" s="35"/>
      <c r="BO585" s="35"/>
      <c r="BP585" s="8">
        <f t="shared" si="222"/>
        <v>0</v>
      </c>
      <c r="BQ585" s="12"/>
    </row>
    <row r="586" spans="1:69" s="1" customFormat="1" ht="12" customHeight="1" x14ac:dyDescent="0.15">
      <c r="A586" s="1" t="s">
        <v>781</v>
      </c>
      <c r="B586" s="1" t="s">
        <v>776</v>
      </c>
      <c r="C586" s="1">
        <v>12</v>
      </c>
      <c r="D586" s="1" t="s">
        <v>777</v>
      </c>
      <c r="E586" s="2">
        <v>35.14</v>
      </c>
      <c r="F586" s="34">
        <f t="shared" si="210"/>
        <v>55.59147999999999</v>
      </c>
      <c r="G586" s="34">
        <f t="shared" si="211"/>
        <v>64.486116799999991</v>
      </c>
      <c r="H586" s="33">
        <f t="shared" si="212"/>
        <v>5.3738430666666659</v>
      </c>
      <c r="I586" s="33"/>
      <c r="J586" s="35">
        <f t="shared" si="213"/>
        <v>5</v>
      </c>
      <c r="K586" s="33">
        <f t="shared" si="214"/>
        <v>-0.37384306666666589</v>
      </c>
      <c r="L586" s="33">
        <f t="shared" si="215"/>
        <v>-4.4861167999999907</v>
      </c>
      <c r="M586" s="33" t="s">
        <v>778</v>
      </c>
      <c r="N586" s="33">
        <v>12</v>
      </c>
      <c r="O586" s="33">
        <f t="shared" si="216"/>
        <v>5.3738430666666659</v>
      </c>
      <c r="P586" s="33">
        <f t="shared" si="217"/>
        <v>5</v>
      </c>
      <c r="Q586" s="33">
        <f t="shared" si="218"/>
        <v>-0.37384306666666589</v>
      </c>
      <c r="R586" s="33">
        <f t="shared" si="219"/>
        <v>-4.4861167999999907</v>
      </c>
      <c r="S586" s="33" t="str">
        <f t="shared" si="220"/>
        <v>414mL bottl</v>
      </c>
      <c r="T586" s="6">
        <f t="shared" si="221"/>
        <v>5</v>
      </c>
      <c r="BM586" s="6"/>
      <c r="BN586" s="6"/>
      <c r="BO586" s="6"/>
      <c r="BP586" s="8">
        <f t="shared" si="222"/>
        <v>0</v>
      </c>
      <c r="BQ586" s="12"/>
    </row>
  </sheetData>
  <sortState xmlns:xlrd2="http://schemas.microsoft.com/office/spreadsheetml/2017/richdata2" ref="A466:BQ518">
    <sortCondition ref="A466:A518"/>
  </sortState>
  <phoneticPr fontId="1" type="noConversion"/>
  <pageMargins left="0.75" right="0.75" top="1" bottom="1" header="0.5" footer="0.5"/>
  <pageSetup fitToHeight="0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8"/>
  <sheetViews>
    <sheetView workbookViewId="0">
      <selection activeCell="G25" sqref="G25"/>
    </sheetView>
  </sheetViews>
  <sheetFormatPr baseColWidth="10" defaultColWidth="8.83203125" defaultRowHeight="13" x14ac:dyDescent="0.15"/>
  <cols>
    <col min="1" max="1" width="18.1640625" bestFit="1" customWidth="1"/>
    <col min="2" max="2" width="16" bestFit="1" customWidth="1"/>
    <col min="3" max="3" width="10.1640625" bestFit="1" customWidth="1"/>
    <col min="4" max="4" width="13.33203125" bestFit="1" customWidth="1"/>
    <col min="5" max="5" width="25.33203125" bestFit="1" customWidth="1"/>
    <col min="6" max="6" width="12" customWidth="1"/>
    <col min="7" max="8" width="11" customWidth="1"/>
    <col min="9" max="10" width="10.6640625" customWidth="1"/>
    <col min="11" max="11" width="21.5" customWidth="1"/>
  </cols>
  <sheetData>
    <row r="1" spans="1:11" ht="36" customHeight="1" x14ac:dyDescent="0.15">
      <c r="A1" s="3" t="s">
        <v>1483</v>
      </c>
      <c r="B1" s="3" t="s">
        <v>1484</v>
      </c>
      <c r="C1" s="3" t="s">
        <v>1485</v>
      </c>
      <c r="D1" s="3" t="s">
        <v>1486</v>
      </c>
      <c r="E1" s="3" t="s">
        <v>1487</v>
      </c>
      <c r="F1" s="3" t="s">
        <v>2</v>
      </c>
      <c r="G1" s="3" t="s">
        <v>1250</v>
      </c>
      <c r="H1" s="3" t="s">
        <v>1488</v>
      </c>
      <c r="I1" s="3" t="s">
        <v>1489</v>
      </c>
      <c r="J1" s="3"/>
      <c r="K1" s="3" t="s">
        <v>985</v>
      </c>
    </row>
    <row r="2" spans="1:11" x14ac:dyDescent="0.15">
      <c r="A2" t="s">
        <v>1490</v>
      </c>
      <c r="B2" t="s">
        <v>1491</v>
      </c>
      <c r="J2">
        <f t="shared" ref="J2:J21" si="0">I2*G2</f>
        <v>0</v>
      </c>
    </row>
    <row r="3" spans="1:11" x14ac:dyDescent="0.15">
      <c r="A3" t="s">
        <v>1492</v>
      </c>
      <c r="B3" t="s">
        <v>1493</v>
      </c>
      <c r="J3">
        <f t="shared" si="0"/>
        <v>0</v>
      </c>
    </row>
    <row r="4" spans="1:11" x14ac:dyDescent="0.15">
      <c r="A4" t="s">
        <v>740</v>
      </c>
      <c r="B4" t="s">
        <v>1494</v>
      </c>
      <c r="C4" t="s">
        <v>1495</v>
      </c>
      <c r="J4">
        <f t="shared" si="0"/>
        <v>0</v>
      </c>
    </row>
    <row r="5" spans="1:11" x14ac:dyDescent="0.15">
      <c r="D5" t="s">
        <v>1496</v>
      </c>
      <c r="E5" t="s">
        <v>1497</v>
      </c>
      <c r="F5" t="s">
        <v>1498</v>
      </c>
      <c r="G5">
        <v>19.2</v>
      </c>
      <c r="J5">
        <f t="shared" si="0"/>
        <v>0</v>
      </c>
    </row>
    <row r="6" spans="1:11" x14ac:dyDescent="0.15">
      <c r="D6" t="s">
        <v>1499</v>
      </c>
      <c r="E6" t="s">
        <v>1500</v>
      </c>
      <c r="F6" t="s">
        <v>1498</v>
      </c>
      <c r="G6">
        <v>19.2</v>
      </c>
      <c r="J6">
        <f t="shared" si="0"/>
        <v>0</v>
      </c>
    </row>
    <row r="7" spans="1:11" x14ac:dyDescent="0.15">
      <c r="D7" t="s">
        <v>1501</v>
      </c>
      <c r="E7" t="s">
        <v>1502</v>
      </c>
      <c r="F7" t="s">
        <v>1498</v>
      </c>
      <c r="G7">
        <v>19.2</v>
      </c>
      <c r="J7">
        <f t="shared" si="0"/>
        <v>0</v>
      </c>
    </row>
    <row r="8" spans="1:11" x14ac:dyDescent="0.15">
      <c r="A8" t="s">
        <v>1503</v>
      </c>
      <c r="B8" t="s">
        <v>1494</v>
      </c>
      <c r="J8">
        <f t="shared" si="0"/>
        <v>0</v>
      </c>
    </row>
    <row r="9" spans="1:11" x14ac:dyDescent="0.15">
      <c r="A9" t="s">
        <v>748</v>
      </c>
      <c r="B9" t="s">
        <v>1449</v>
      </c>
      <c r="C9" t="s">
        <v>1504</v>
      </c>
      <c r="J9">
        <f t="shared" si="0"/>
        <v>0</v>
      </c>
    </row>
    <row r="10" spans="1:11" x14ac:dyDescent="0.15">
      <c r="D10" t="s">
        <v>1505</v>
      </c>
      <c r="E10" t="s">
        <v>1457</v>
      </c>
      <c r="F10" t="s">
        <v>1506</v>
      </c>
      <c r="G10">
        <v>45.42</v>
      </c>
      <c r="J10">
        <f t="shared" si="0"/>
        <v>0</v>
      </c>
    </row>
    <row r="11" spans="1:11" x14ac:dyDescent="0.15">
      <c r="D11" t="s">
        <v>1507</v>
      </c>
      <c r="E11" t="s">
        <v>1508</v>
      </c>
      <c r="F11" t="s">
        <v>1506</v>
      </c>
      <c r="G11">
        <v>45.42</v>
      </c>
      <c r="J11">
        <f t="shared" si="0"/>
        <v>0</v>
      </c>
    </row>
    <row r="12" spans="1:11" x14ac:dyDescent="0.15">
      <c r="D12" t="s">
        <v>1509</v>
      </c>
      <c r="E12" t="s">
        <v>1510</v>
      </c>
      <c r="F12" t="s">
        <v>1506</v>
      </c>
      <c r="G12">
        <v>45.42</v>
      </c>
      <c r="J12">
        <f t="shared" si="0"/>
        <v>0</v>
      </c>
    </row>
    <row r="13" spans="1:11" x14ac:dyDescent="0.15">
      <c r="D13" t="s">
        <v>1511</v>
      </c>
      <c r="E13" t="s">
        <v>1458</v>
      </c>
      <c r="F13" t="s">
        <v>1506</v>
      </c>
      <c r="G13">
        <v>45.42</v>
      </c>
      <c r="J13">
        <f t="shared" si="0"/>
        <v>0</v>
      </c>
    </row>
    <row r="14" spans="1:11" x14ac:dyDescent="0.15">
      <c r="A14" t="s">
        <v>1512</v>
      </c>
      <c r="B14" t="s">
        <v>1449</v>
      </c>
      <c r="J14">
        <f t="shared" si="0"/>
        <v>0</v>
      </c>
    </row>
    <row r="15" spans="1:11" x14ac:dyDescent="0.15">
      <c r="A15" t="s">
        <v>1513</v>
      </c>
      <c r="B15" t="s">
        <v>1514</v>
      </c>
      <c r="J15">
        <f t="shared" si="0"/>
        <v>0</v>
      </c>
    </row>
    <row r="16" spans="1:11" x14ac:dyDescent="0.15">
      <c r="A16" t="s">
        <v>1515</v>
      </c>
      <c r="B16" t="s">
        <v>1516</v>
      </c>
      <c r="J16">
        <f t="shared" si="0"/>
        <v>0</v>
      </c>
    </row>
    <row r="17" spans="1:11" x14ac:dyDescent="0.15">
      <c r="A17" t="s">
        <v>1517</v>
      </c>
      <c r="B17" t="s">
        <v>1518</v>
      </c>
      <c r="J17">
        <f t="shared" si="0"/>
        <v>0</v>
      </c>
    </row>
    <row r="18" spans="1:11" x14ac:dyDescent="0.15">
      <c r="A18" t="s">
        <v>1519</v>
      </c>
      <c r="B18" t="s">
        <v>1518</v>
      </c>
      <c r="J18">
        <f t="shared" si="0"/>
        <v>0</v>
      </c>
    </row>
    <row r="19" spans="1:11" x14ac:dyDescent="0.15">
      <c r="A19" t="s">
        <v>1520</v>
      </c>
      <c r="B19" t="s">
        <v>1521</v>
      </c>
      <c r="J19">
        <f t="shared" si="0"/>
        <v>0</v>
      </c>
    </row>
    <row r="20" spans="1:11" x14ac:dyDescent="0.15">
      <c r="A20" t="s">
        <v>1522</v>
      </c>
      <c r="B20" t="s">
        <v>1523</v>
      </c>
      <c r="J20">
        <f t="shared" si="0"/>
        <v>0</v>
      </c>
    </row>
    <row r="21" spans="1:11" x14ac:dyDescent="0.15">
      <c r="A21" t="s">
        <v>759</v>
      </c>
      <c r="B21" t="s">
        <v>1524</v>
      </c>
      <c r="C21" t="s">
        <v>1525</v>
      </c>
      <c r="J21">
        <f t="shared" si="0"/>
        <v>0</v>
      </c>
    </row>
    <row r="22" spans="1:11" x14ac:dyDescent="0.15">
      <c r="D22" t="s">
        <v>1526</v>
      </c>
      <c r="E22" t="s">
        <v>1527</v>
      </c>
      <c r="F22" t="s">
        <v>1528</v>
      </c>
      <c r="G22">
        <v>20.25</v>
      </c>
      <c r="I22">
        <v>2</v>
      </c>
      <c r="J22">
        <f>I22*G22</f>
        <v>40.5</v>
      </c>
    </row>
    <row r="23" spans="1:11" x14ac:dyDescent="0.15">
      <c r="A23" t="s">
        <v>763</v>
      </c>
      <c r="B23" t="s">
        <v>1524</v>
      </c>
      <c r="C23" t="s">
        <v>1529</v>
      </c>
      <c r="J23">
        <f t="shared" ref="J23:J74" si="1">I23*G23</f>
        <v>0</v>
      </c>
    </row>
    <row r="24" spans="1:11" x14ac:dyDescent="0.15">
      <c r="D24" t="s">
        <v>1530</v>
      </c>
      <c r="E24" t="s">
        <v>1531</v>
      </c>
      <c r="F24" t="s">
        <v>1532</v>
      </c>
      <c r="G24">
        <v>68.58</v>
      </c>
      <c r="J24">
        <f t="shared" si="1"/>
        <v>0</v>
      </c>
    </row>
    <row r="25" spans="1:11" x14ac:dyDescent="0.15">
      <c r="D25" t="s">
        <v>1533</v>
      </c>
      <c r="E25" t="s">
        <v>1531</v>
      </c>
      <c r="F25" t="s">
        <v>1534</v>
      </c>
      <c r="G25">
        <v>34.29</v>
      </c>
      <c r="I25">
        <v>1</v>
      </c>
      <c r="J25">
        <f t="shared" si="1"/>
        <v>34.29</v>
      </c>
    </row>
    <row r="26" spans="1:11" x14ac:dyDescent="0.15">
      <c r="D26" t="s">
        <v>1535</v>
      </c>
      <c r="E26" t="s">
        <v>1536</v>
      </c>
      <c r="F26" t="s">
        <v>1532</v>
      </c>
      <c r="G26">
        <v>68.58</v>
      </c>
      <c r="J26">
        <f t="shared" si="1"/>
        <v>0</v>
      </c>
    </row>
    <row r="27" spans="1:11" x14ac:dyDescent="0.15">
      <c r="D27" t="s">
        <v>1537</v>
      </c>
      <c r="E27" t="s">
        <v>1536</v>
      </c>
      <c r="F27" t="s">
        <v>1534</v>
      </c>
      <c r="G27">
        <v>34.29</v>
      </c>
      <c r="I27">
        <v>1</v>
      </c>
      <c r="J27">
        <f t="shared" si="1"/>
        <v>34.29</v>
      </c>
    </row>
    <row r="28" spans="1:11" x14ac:dyDescent="0.15">
      <c r="A28" t="s">
        <v>1538</v>
      </c>
      <c r="B28" t="s">
        <v>1524</v>
      </c>
      <c r="J28">
        <f t="shared" si="1"/>
        <v>0</v>
      </c>
    </row>
    <row r="29" spans="1:11" x14ac:dyDescent="0.15">
      <c r="A29" t="s">
        <v>926</v>
      </c>
      <c r="B29" t="s">
        <v>1539</v>
      </c>
      <c r="J29">
        <f t="shared" si="1"/>
        <v>0</v>
      </c>
    </row>
    <row r="30" spans="1:11" x14ac:dyDescent="0.15">
      <c r="A30" t="s">
        <v>714</v>
      </c>
      <c r="B30" t="s">
        <v>1540</v>
      </c>
      <c r="C30" t="s">
        <v>1541</v>
      </c>
      <c r="J30">
        <f t="shared" si="1"/>
        <v>0</v>
      </c>
    </row>
    <row r="31" spans="1:11" x14ac:dyDescent="0.15">
      <c r="D31" t="s">
        <v>1542</v>
      </c>
      <c r="E31" t="s">
        <v>1543</v>
      </c>
      <c r="F31" t="s">
        <v>1544</v>
      </c>
      <c r="G31">
        <v>40.98</v>
      </c>
      <c r="I31">
        <v>0</v>
      </c>
      <c r="J31">
        <f t="shared" si="1"/>
        <v>0</v>
      </c>
      <c r="K31" t="s">
        <v>1545</v>
      </c>
    </row>
    <row r="32" spans="1:11" x14ac:dyDescent="0.15">
      <c r="D32" t="s">
        <v>1546</v>
      </c>
      <c r="E32" t="s">
        <v>1547</v>
      </c>
      <c r="F32" t="s">
        <v>1544</v>
      </c>
      <c r="G32">
        <v>40.98</v>
      </c>
      <c r="I32">
        <v>0</v>
      </c>
      <c r="J32">
        <f t="shared" si="1"/>
        <v>0</v>
      </c>
      <c r="K32" t="s">
        <v>1545</v>
      </c>
    </row>
    <row r="33" spans="1:11" x14ac:dyDescent="0.15">
      <c r="D33" t="s">
        <v>1548</v>
      </c>
      <c r="E33" t="s">
        <v>1549</v>
      </c>
      <c r="F33" t="s">
        <v>1550</v>
      </c>
      <c r="G33">
        <v>25.69</v>
      </c>
      <c r="I33">
        <v>2</v>
      </c>
      <c r="J33">
        <f t="shared" si="1"/>
        <v>51.38</v>
      </c>
      <c r="K33" t="s">
        <v>1551</v>
      </c>
    </row>
    <row r="34" spans="1:11" x14ac:dyDescent="0.15">
      <c r="J34">
        <f t="shared" si="1"/>
        <v>0</v>
      </c>
    </row>
    <row r="35" spans="1:11" x14ac:dyDescent="0.15">
      <c r="D35" t="s">
        <v>1552</v>
      </c>
      <c r="E35" t="s">
        <v>1553</v>
      </c>
      <c r="F35" t="s">
        <v>1544</v>
      </c>
      <c r="G35">
        <v>35.909999999999997</v>
      </c>
      <c r="I35">
        <v>2</v>
      </c>
      <c r="J35">
        <f t="shared" si="1"/>
        <v>71.819999999999993</v>
      </c>
    </row>
    <row r="36" spans="1:11" x14ac:dyDescent="0.15">
      <c r="D36" t="s">
        <v>1554</v>
      </c>
      <c r="E36" t="s">
        <v>1547</v>
      </c>
      <c r="F36" t="s">
        <v>1544</v>
      </c>
      <c r="G36">
        <v>35.909999999999997</v>
      </c>
      <c r="I36">
        <v>2</v>
      </c>
      <c r="J36">
        <f t="shared" si="1"/>
        <v>71.819999999999993</v>
      </c>
    </row>
    <row r="37" spans="1:11" x14ac:dyDescent="0.15">
      <c r="J37">
        <f t="shared" si="1"/>
        <v>0</v>
      </c>
    </row>
    <row r="38" spans="1:11" x14ac:dyDescent="0.15">
      <c r="A38" t="s">
        <v>768</v>
      </c>
      <c r="B38" t="s">
        <v>1555</v>
      </c>
      <c r="J38">
        <f t="shared" si="1"/>
        <v>0</v>
      </c>
    </row>
    <row r="39" spans="1:11" x14ac:dyDescent="0.15">
      <c r="C39" t="s">
        <v>1556</v>
      </c>
      <c r="D39" t="s">
        <v>1557</v>
      </c>
      <c r="E39" t="s">
        <v>1558</v>
      </c>
      <c r="F39" t="s">
        <v>1559</v>
      </c>
      <c r="G39">
        <v>39.340000000000003</v>
      </c>
      <c r="J39">
        <f t="shared" si="1"/>
        <v>0</v>
      </c>
    </row>
    <row r="40" spans="1:11" x14ac:dyDescent="0.15">
      <c r="C40" t="s">
        <v>1560</v>
      </c>
      <c r="D40" t="s">
        <v>1561</v>
      </c>
      <c r="E40" t="s">
        <v>1562</v>
      </c>
      <c r="F40" t="s">
        <v>1559</v>
      </c>
      <c r="G40">
        <v>35.340000000000003</v>
      </c>
      <c r="J40">
        <f t="shared" si="1"/>
        <v>0</v>
      </c>
    </row>
    <row r="41" spans="1:11" x14ac:dyDescent="0.15">
      <c r="C41" t="s">
        <v>1560</v>
      </c>
      <c r="D41" t="s">
        <v>1563</v>
      </c>
      <c r="E41" t="s">
        <v>1564</v>
      </c>
      <c r="F41" t="s">
        <v>1559</v>
      </c>
      <c r="G41">
        <v>35.340000000000003</v>
      </c>
      <c r="J41">
        <f t="shared" si="1"/>
        <v>0</v>
      </c>
    </row>
    <row r="42" spans="1:11" x14ac:dyDescent="0.15">
      <c r="A42" t="s">
        <v>1565</v>
      </c>
      <c r="B42" t="s">
        <v>1555</v>
      </c>
      <c r="J42">
        <f t="shared" si="1"/>
        <v>0</v>
      </c>
    </row>
    <row r="43" spans="1:11" x14ac:dyDescent="0.15">
      <c r="A43" t="s">
        <v>1566</v>
      </c>
      <c r="B43" t="s">
        <v>1567</v>
      </c>
      <c r="J43">
        <f t="shared" si="1"/>
        <v>0</v>
      </c>
    </row>
    <row r="44" spans="1:11" x14ac:dyDescent="0.15">
      <c r="A44" t="s">
        <v>1568</v>
      </c>
      <c r="B44" t="s">
        <v>1567</v>
      </c>
      <c r="J44">
        <f t="shared" si="1"/>
        <v>0</v>
      </c>
    </row>
    <row r="45" spans="1:11" x14ac:dyDescent="0.15">
      <c r="A45" t="s">
        <v>1569</v>
      </c>
      <c r="B45" t="s">
        <v>1570</v>
      </c>
      <c r="C45" t="s">
        <v>1571</v>
      </c>
      <c r="J45">
        <f t="shared" si="1"/>
        <v>0</v>
      </c>
    </row>
    <row r="46" spans="1:11" x14ac:dyDescent="0.15">
      <c r="D46" t="s">
        <v>1572</v>
      </c>
      <c r="E46" t="s">
        <v>1573</v>
      </c>
      <c r="F46" t="s">
        <v>1574</v>
      </c>
      <c r="G46">
        <v>35.14</v>
      </c>
      <c r="J46">
        <f t="shared" si="1"/>
        <v>0</v>
      </c>
    </row>
    <row r="47" spans="1:11" x14ac:dyDescent="0.15">
      <c r="D47" t="s">
        <v>1575</v>
      </c>
      <c r="E47" s="38" t="s">
        <v>1576</v>
      </c>
      <c r="F47" t="s">
        <v>1574</v>
      </c>
      <c r="G47">
        <v>35.14</v>
      </c>
      <c r="J47">
        <f t="shared" si="1"/>
        <v>0</v>
      </c>
    </row>
    <row r="48" spans="1:11" x14ac:dyDescent="0.15">
      <c r="A48" t="s">
        <v>1577</v>
      </c>
      <c r="B48" t="s">
        <v>1570</v>
      </c>
      <c r="J48">
        <f t="shared" si="1"/>
        <v>0</v>
      </c>
    </row>
    <row r="49" spans="1:10" x14ac:dyDescent="0.15">
      <c r="A49" t="s">
        <v>874</v>
      </c>
      <c r="B49" t="s">
        <v>1570</v>
      </c>
      <c r="J49">
        <f t="shared" si="1"/>
        <v>0</v>
      </c>
    </row>
    <row r="50" spans="1:10" x14ac:dyDescent="0.15">
      <c r="A50" t="s">
        <v>1578</v>
      </c>
      <c r="B50" t="s">
        <v>1579</v>
      </c>
      <c r="J50">
        <f t="shared" si="1"/>
        <v>0</v>
      </c>
    </row>
    <row r="51" spans="1:10" x14ac:dyDescent="0.15">
      <c r="A51" t="s">
        <v>1580</v>
      </c>
      <c r="B51" t="s">
        <v>1581</v>
      </c>
      <c r="J51">
        <f t="shared" si="1"/>
        <v>0</v>
      </c>
    </row>
    <row r="52" spans="1:10" x14ac:dyDescent="0.15">
      <c r="A52" t="s">
        <v>1582</v>
      </c>
      <c r="B52" t="s">
        <v>1583</v>
      </c>
      <c r="J52">
        <f t="shared" si="1"/>
        <v>0</v>
      </c>
    </row>
    <row r="53" spans="1:10" x14ac:dyDescent="0.15">
      <c r="A53" t="s">
        <v>1584</v>
      </c>
      <c r="B53" t="s">
        <v>1585</v>
      </c>
      <c r="J53">
        <f t="shared" si="1"/>
        <v>0</v>
      </c>
    </row>
    <row r="54" spans="1:10" x14ac:dyDescent="0.15">
      <c r="A54" t="s">
        <v>1586</v>
      </c>
      <c r="B54" t="s">
        <v>1585</v>
      </c>
      <c r="J54">
        <f t="shared" si="1"/>
        <v>0</v>
      </c>
    </row>
    <row r="55" spans="1:10" x14ac:dyDescent="0.15">
      <c r="A55" t="s">
        <v>1587</v>
      </c>
      <c r="B55" t="s">
        <v>1585</v>
      </c>
      <c r="J55">
        <f t="shared" si="1"/>
        <v>0</v>
      </c>
    </row>
    <row r="56" spans="1:10" x14ac:dyDescent="0.15">
      <c r="A56" t="s">
        <v>1588</v>
      </c>
      <c r="B56" t="s">
        <v>1589</v>
      </c>
      <c r="J56">
        <f t="shared" si="1"/>
        <v>0</v>
      </c>
    </row>
    <row r="57" spans="1:10" x14ac:dyDescent="0.15">
      <c r="A57" t="s">
        <v>1590</v>
      </c>
      <c r="B57" t="s">
        <v>1591</v>
      </c>
      <c r="J57">
        <f t="shared" si="1"/>
        <v>0</v>
      </c>
    </row>
    <row r="58" spans="1:10" x14ac:dyDescent="0.15">
      <c r="A58" t="s">
        <v>1592</v>
      </c>
      <c r="B58" t="s">
        <v>1593</v>
      </c>
      <c r="J58">
        <f t="shared" si="1"/>
        <v>0</v>
      </c>
    </row>
    <row r="59" spans="1:10" x14ac:dyDescent="0.15">
      <c r="A59" t="s">
        <v>1594</v>
      </c>
      <c r="B59" t="s">
        <v>1593</v>
      </c>
      <c r="J59">
        <f t="shared" si="1"/>
        <v>0</v>
      </c>
    </row>
    <row r="60" spans="1:10" x14ac:dyDescent="0.15">
      <c r="A60" t="s">
        <v>727</v>
      </c>
      <c r="B60" t="s">
        <v>1595</v>
      </c>
      <c r="J60">
        <f t="shared" si="1"/>
        <v>0</v>
      </c>
    </row>
    <row r="61" spans="1:10" x14ac:dyDescent="0.15">
      <c r="C61" t="s">
        <v>1596</v>
      </c>
      <c r="D61" t="s">
        <v>1597</v>
      </c>
      <c r="E61" t="s">
        <v>1598</v>
      </c>
      <c r="F61" t="s">
        <v>1599</v>
      </c>
      <c r="G61">
        <v>43.48</v>
      </c>
      <c r="I61">
        <v>0</v>
      </c>
      <c r="J61">
        <f t="shared" si="1"/>
        <v>0</v>
      </c>
    </row>
    <row r="62" spans="1:10" x14ac:dyDescent="0.15">
      <c r="D62" t="s">
        <v>1600</v>
      </c>
      <c r="E62" t="s">
        <v>1601</v>
      </c>
      <c r="F62" t="s">
        <v>1599</v>
      </c>
      <c r="G62">
        <v>43.48</v>
      </c>
      <c r="I62">
        <v>1</v>
      </c>
      <c r="J62">
        <f t="shared" si="1"/>
        <v>43.48</v>
      </c>
    </row>
    <row r="63" spans="1:10" x14ac:dyDescent="0.15">
      <c r="A63" t="s">
        <v>1602</v>
      </c>
      <c r="B63" t="s">
        <v>1603</v>
      </c>
      <c r="C63" t="s">
        <v>1604</v>
      </c>
      <c r="J63">
        <f t="shared" si="1"/>
        <v>0</v>
      </c>
    </row>
    <row r="64" spans="1:10" x14ac:dyDescent="0.15">
      <c r="A64" t="s">
        <v>1605</v>
      </c>
      <c r="B64" t="s">
        <v>1606</v>
      </c>
      <c r="J64">
        <f t="shared" si="1"/>
        <v>0</v>
      </c>
    </row>
    <row r="65" spans="1:11" x14ac:dyDescent="0.15">
      <c r="A65" t="s">
        <v>1607</v>
      </c>
      <c r="B65" t="s">
        <v>1608</v>
      </c>
      <c r="J65">
        <f t="shared" si="1"/>
        <v>0</v>
      </c>
    </row>
    <row r="66" spans="1:11" x14ac:dyDescent="0.15">
      <c r="A66" t="s">
        <v>1609</v>
      </c>
      <c r="B66" t="s">
        <v>1608</v>
      </c>
      <c r="J66">
        <f t="shared" si="1"/>
        <v>0</v>
      </c>
    </row>
    <row r="67" spans="1:11" x14ac:dyDescent="0.15">
      <c r="A67" t="s">
        <v>1610</v>
      </c>
      <c r="B67" t="s">
        <v>1608</v>
      </c>
      <c r="J67">
        <f t="shared" si="1"/>
        <v>0</v>
      </c>
    </row>
    <row r="68" spans="1:11" x14ac:dyDescent="0.15">
      <c r="A68" t="s">
        <v>1611</v>
      </c>
      <c r="B68" t="s">
        <v>1612</v>
      </c>
      <c r="J68">
        <f t="shared" si="1"/>
        <v>0</v>
      </c>
    </row>
    <row r="69" spans="1:11" x14ac:dyDescent="0.15">
      <c r="A69" t="s">
        <v>1613</v>
      </c>
      <c r="B69" t="s">
        <v>1614</v>
      </c>
      <c r="J69">
        <f t="shared" si="1"/>
        <v>0</v>
      </c>
    </row>
    <row r="70" spans="1:11" x14ac:dyDescent="0.15">
      <c r="A70" t="s">
        <v>1615</v>
      </c>
      <c r="B70" t="s">
        <v>1616</v>
      </c>
      <c r="C70" t="s">
        <v>1596</v>
      </c>
      <c r="J70">
        <f t="shared" si="1"/>
        <v>0</v>
      </c>
    </row>
    <row r="71" spans="1:11" x14ac:dyDescent="0.15">
      <c r="D71" t="s">
        <v>1617</v>
      </c>
      <c r="E71" t="s">
        <v>1618</v>
      </c>
      <c r="F71" t="s">
        <v>1619</v>
      </c>
      <c r="G71">
        <v>38.33</v>
      </c>
      <c r="I71">
        <v>2</v>
      </c>
      <c r="J71">
        <f t="shared" si="1"/>
        <v>76.66</v>
      </c>
    </row>
    <row r="72" spans="1:11" x14ac:dyDescent="0.15">
      <c r="D72" t="s">
        <v>1620</v>
      </c>
      <c r="E72" t="s">
        <v>1621</v>
      </c>
      <c r="F72" t="s">
        <v>1619</v>
      </c>
      <c r="G72">
        <v>38.33</v>
      </c>
      <c r="I72">
        <v>2</v>
      </c>
      <c r="J72">
        <f t="shared" si="1"/>
        <v>76.66</v>
      </c>
    </row>
    <row r="73" spans="1:11" x14ac:dyDescent="0.15">
      <c r="A73" t="s">
        <v>1622</v>
      </c>
      <c r="B73" t="s">
        <v>1623</v>
      </c>
      <c r="J73">
        <f t="shared" si="1"/>
        <v>0</v>
      </c>
    </row>
    <row r="74" spans="1:11" x14ac:dyDescent="0.15">
      <c r="A74" t="s">
        <v>1624</v>
      </c>
      <c r="B74" t="s">
        <v>1625</v>
      </c>
      <c r="J74">
        <f t="shared" si="1"/>
        <v>0</v>
      </c>
    </row>
    <row r="76" spans="1:11" x14ac:dyDescent="0.15">
      <c r="J76">
        <f>SUM(J2:J74)</f>
        <v>500.9</v>
      </c>
      <c r="K76">
        <v>511.34</v>
      </c>
    </row>
    <row r="78" spans="1:11" x14ac:dyDescent="0.15">
      <c r="K78" t="s">
        <v>1626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8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Y1" sqref="AY1:BC1048576"/>
    </sheetView>
  </sheetViews>
  <sheetFormatPr baseColWidth="10" defaultColWidth="14.33203125" defaultRowHeight="13" x14ac:dyDescent="0.15"/>
  <cols>
    <col min="1" max="1" width="26.33203125" style="16" bestFit="1" customWidth="1"/>
    <col min="2" max="2" width="20.5" customWidth="1"/>
    <col min="3" max="3" width="10.33203125" customWidth="1"/>
    <col min="4" max="4" width="10.33203125" style="16" customWidth="1"/>
    <col min="5" max="6" width="10.33203125" hidden="1" customWidth="1"/>
    <col min="7" max="7" width="10.5" hidden="1" customWidth="1"/>
    <col min="8" max="8" width="10.33203125" customWidth="1"/>
    <col min="9" max="9" width="10.33203125" hidden="1" customWidth="1"/>
    <col min="10" max="10" width="11.33203125" style="96" hidden="1" customWidth="1"/>
    <col min="11" max="12" width="11.33203125" hidden="1" customWidth="1"/>
    <col min="13" max="21" width="11.5" customWidth="1"/>
    <col min="22" max="24" width="11.5" style="16" customWidth="1"/>
    <col min="25" max="25" width="11.5" customWidth="1"/>
    <col min="26" max="26" width="11.5" style="16" customWidth="1"/>
    <col min="27" max="27" width="11.5" customWidth="1"/>
    <col min="28" max="34" width="11.5" style="16" customWidth="1"/>
    <col min="35" max="37" width="11.5" customWidth="1"/>
    <col min="38" max="41" width="11.5" style="16" customWidth="1"/>
    <col min="42" max="42" width="11.5" customWidth="1"/>
    <col min="43" max="54" width="11.5" style="16" customWidth="1"/>
    <col min="55" max="102" width="14.33203125" customWidth="1"/>
  </cols>
  <sheetData>
    <row r="1" spans="1:54" s="1" customFormat="1" ht="75" customHeight="1" x14ac:dyDescent="0.15">
      <c r="A1" s="1" t="s">
        <v>782</v>
      </c>
      <c r="B1" s="1" t="s">
        <v>1</v>
      </c>
      <c r="C1" s="1" t="s">
        <v>2</v>
      </c>
      <c r="D1" s="1" t="s">
        <v>3</v>
      </c>
      <c r="E1" s="2" t="s">
        <v>4</v>
      </c>
      <c r="F1" s="34" t="s">
        <v>5</v>
      </c>
      <c r="G1" s="33" t="s">
        <v>7</v>
      </c>
      <c r="H1" s="33" t="s">
        <v>783</v>
      </c>
      <c r="I1" s="33" t="s">
        <v>784</v>
      </c>
      <c r="J1" s="93" t="s">
        <v>785</v>
      </c>
      <c r="K1" s="33" t="s">
        <v>786</v>
      </c>
      <c r="L1" s="33" t="s">
        <v>787</v>
      </c>
      <c r="M1" s="1" t="s">
        <v>21</v>
      </c>
      <c r="N1" s="1" t="s">
        <v>22</v>
      </c>
      <c r="O1" s="1" t="s">
        <v>23</v>
      </c>
      <c r="P1" s="1" t="s">
        <v>24</v>
      </c>
      <c r="Q1" s="1" t="s">
        <v>25</v>
      </c>
      <c r="R1" s="1" t="s">
        <v>26</v>
      </c>
      <c r="S1" s="1" t="s">
        <v>27</v>
      </c>
      <c r="T1" s="1" t="s">
        <v>28</v>
      </c>
      <c r="U1" s="1" t="s">
        <v>29</v>
      </c>
      <c r="V1" s="1" t="s">
        <v>30</v>
      </c>
      <c r="W1" s="1" t="s">
        <v>31</v>
      </c>
      <c r="X1" s="1" t="s">
        <v>788</v>
      </c>
      <c r="Y1" s="1" t="s">
        <v>33</v>
      </c>
      <c r="Z1" s="1" t="s">
        <v>34</v>
      </c>
      <c r="AA1" s="1" t="s">
        <v>789</v>
      </c>
      <c r="AB1" s="1" t="s">
        <v>36</v>
      </c>
      <c r="AC1" s="1" t="s">
        <v>37</v>
      </c>
      <c r="AD1" s="1" t="s">
        <v>38</v>
      </c>
      <c r="AE1" s="1" t="s">
        <v>790</v>
      </c>
      <c r="AF1" s="1" t="s">
        <v>40</v>
      </c>
      <c r="AG1" s="1" t="s">
        <v>41</v>
      </c>
      <c r="AH1" s="1" t="s">
        <v>42</v>
      </c>
      <c r="AI1" s="1" t="s">
        <v>43</v>
      </c>
      <c r="AJ1" s="1" t="s">
        <v>44</v>
      </c>
      <c r="AK1" s="13" t="s">
        <v>791</v>
      </c>
      <c r="AL1" s="1" t="s">
        <v>46</v>
      </c>
      <c r="AM1" s="1" t="s">
        <v>47</v>
      </c>
      <c r="AN1" s="1" t="s">
        <v>48</v>
      </c>
      <c r="AO1" s="1" t="s">
        <v>49</v>
      </c>
      <c r="AP1" s="1" t="s">
        <v>50</v>
      </c>
      <c r="AQ1" s="1" t="s">
        <v>51</v>
      </c>
      <c r="AR1" s="1" t="s">
        <v>52</v>
      </c>
      <c r="AS1" s="1" t="s">
        <v>792</v>
      </c>
      <c r="AT1" s="1" t="s">
        <v>54</v>
      </c>
      <c r="AU1" s="1" t="s">
        <v>55</v>
      </c>
      <c r="AV1" s="1" t="s">
        <v>56</v>
      </c>
      <c r="AW1" s="1" t="s">
        <v>57</v>
      </c>
      <c r="AX1" s="1" t="s">
        <v>58</v>
      </c>
      <c r="AY1" s="1" t="s">
        <v>793</v>
      </c>
      <c r="AZ1" s="1" t="s">
        <v>60</v>
      </c>
      <c r="BA1" s="1" t="s">
        <v>61</v>
      </c>
      <c r="BB1" s="1" t="s">
        <v>62</v>
      </c>
    </row>
    <row r="2" spans="1:54" s="1" customFormat="1" ht="12" customHeight="1" x14ac:dyDescent="0.15">
      <c r="A2" s="17" t="s">
        <v>794</v>
      </c>
      <c r="B2" s="17" t="s">
        <v>795</v>
      </c>
      <c r="C2" s="1" t="s">
        <v>796</v>
      </c>
      <c r="D2" s="13" t="s">
        <v>797</v>
      </c>
      <c r="E2" s="2" t="s">
        <v>798</v>
      </c>
      <c r="F2" s="34" t="s">
        <v>799</v>
      </c>
      <c r="G2" s="33" t="s">
        <v>800</v>
      </c>
      <c r="H2" s="33" t="s">
        <v>801</v>
      </c>
      <c r="I2" s="33" t="s">
        <v>802</v>
      </c>
      <c r="J2" s="94" t="s">
        <v>803</v>
      </c>
      <c r="K2" s="33" t="s">
        <v>804</v>
      </c>
      <c r="L2" s="33" t="s">
        <v>805</v>
      </c>
      <c r="M2" t="s">
        <v>806</v>
      </c>
      <c r="N2" t="s">
        <v>807</v>
      </c>
      <c r="O2" t="s">
        <v>808</v>
      </c>
      <c r="P2" t="s">
        <v>809</v>
      </c>
      <c r="Q2" t="s">
        <v>810</v>
      </c>
      <c r="R2" t="s">
        <v>811</v>
      </c>
      <c r="S2" t="s">
        <v>812</v>
      </c>
      <c r="T2" t="s">
        <v>813</v>
      </c>
      <c r="U2" t="s">
        <v>814</v>
      </c>
      <c r="V2" s="16" t="s">
        <v>815</v>
      </c>
      <c r="W2" s="16" t="s">
        <v>816</v>
      </c>
      <c r="X2" s="16" t="s">
        <v>817</v>
      </c>
      <c r="Y2" t="s">
        <v>818</v>
      </c>
      <c r="Z2" s="16" t="s">
        <v>819</v>
      </c>
      <c r="AA2" t="s">
        <v>820</v>
      </c>
      <c r="AB2" s="16" t="s">
        <v>821</v>
      </c>
      <c r="AC2" s="16" t="s">
        <v>822</v>
      </c>
      <c r="AD2" s="16" t="s">
        <v>823</v>
      </c>
      <c r="AE2" s="16" t="s">
        <v>824</v>
      </c>
      <c r="AF2" s="16" t="s">
        <v>825</v>
      </c>
      <c r="AG2" s="16" t="s">
        <v>826</v>
      </c>
      <c r="AH2" s="16" t="s">
        <v>827</v>
      </c>
      <c r="AI2" t="s">
        <v>828</v>
      </c>
      <c r="AJ2" t="s">
        <v>829</v>
      </c>
      <c r="AK2" t="s">
        <v>830</v>
      </c>
      <c r="AL2" s="16" t="s">
        <v>831</v>
      </c>
      <c r="AM2" s="16" t="s">
        <v>832</v>
      </c>
      <c r="AN2" s="16" t="s">
        <v>833</v>
      </c>
      <c r="AO2" s="16" t="s">
        <v>834</v>
      </c>
      <c r="AP2" t="s">
        <v>835</v>
      </c>
      <c r="AQ2" s="16" t="s">
        <v>836</v>
      </c>
      <c r="AR2" s="16" t="s">
        <v>837</v>
      </c>
      <c r="AS2" s="16" t="s">
        <v>838</v>
      </c>
      <c r="AT2" s="16" t="s">
        <v>839</v>
      </c>
      <c r="AU2" s="16" t="s">
        <v>840</v>
      </c>
      <c r="AV2" s="16" t="s">
        <v>841</v>
      </c>
      <c r="AW2" s="16" t="s">
        <v>842</v>
      </c>
      <c r="AX2" s="16" t="s">
        <v>843</v>
      </c>
      <c r="AY2" s="16" t="s">
        <v>844</v>
      </c>
      <c r="AZ2" s="16" t="s">
        <v>845</v>
      </c>
      <c r="BA2" s="16" t="s">
        <v>846</v>
      </c>
      <c r="BB2" s="16" t="s">
        <v>847</v>
      </c>
    </row>
    <row r="3" spans="1:54" s="1" customFormat="1" ht="12" customHeight="1" x14ac:dyDescent="0.15">
      <c r="A3" s="73" t="s">
        <v>848</v>
      </c>
      <c r="B3" s="73"/>
      <c r="D3" s="74"/>
      <c r="E3" s="2"/>
      <c r="F3" s="34"/>
      <c r="G3" s="75"/>
      <c r="H3" s="75"/>
      <c r="I3" s="75"/>
      <c r="J3" s="95"/>
      <c r="K3" s="75"/>
      <c r="L3" s="75"/>
      <c r="AA3" s="74"/>
    </row>
    <row r="4" spans="1:54" s="1" customFormat="1" ht="12" customHeight="1" x14ac:dyDescent="0.15">
      <c r="A4" s="17" t="s">
        <v>849</v>
      </c>
      <c r="B4" s="17" t="s">
        <v>82</v>
      </c>
      <c r="C4" s="1">
        <v>1</v>
      </c>
      <c r="D4" s="13" t="s">
        <v>83</v>
      </c>
      <c r="E4" s="2">
        <v>4.32</v>
      </c>
      <c r="F4" s="34">
        <f t="shared" ref="F4:F17" si="0">E4*1.4</f>
        <v>6.048</v>
      </c>
      <c r="G4" s="33">
        <f t="shared" ref="G4:G17" si="1">F4/C4</f>
        <v>6.048</v>
      </c>
      <c r="H4" s="33">
        <v>6</v>
      </c>
      <c r="I4" s="33">
        <f t="shared" ref="I4:I17" si="2">G4*0.85</f>
        <v>5.1407999999999996</v>
      </c>
      <c r="J4" s="94"/>
      <c r="K4" s="33"/>
      <c r="L4" s="33"/>
      <c r="AA4" s="13"/>
      <c r="AN4" s="1">
        <v>0</v>
      </c>
      <c r="AO4" s="1">
        <v>0</v>
      </c>
      <c r="AP4" s="1">
        <v>0</v>
      </c>
      <c r="AQ4" s="1">
        <v>0</v>
      </c>
      <c r="AR4" s="1">
        <v>1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1</v>
      </c>
      <c r="BA4" s="1">
        <v>0</v>
      </c>
      <c r="BB4" s="1">
        <v>0</v>
      </c>
    </row>
    <row r="5" spans="1:54" ht="14" x14ac:dyDescent="0.15">
      <c r="A5" s="17" t="s">
        <v>685</v>
      </c>
      <c r="B5" s="17" t="s">
        <v>850</v>
      </c>
      <c r="C5" s="1">
        <v>1</v>
      </c>
      <c r="D5" s="13" t="s">
        <v>687</v>
      </c>
      <c r="E5" s="2">
        <v>5.3</v>
      </c>
      <c r="F5" s="34">
        <f t="shared" si="0"/>
        <v>7.419999999999999</v>
      </c>
      <c r="G5" s="33">
        <f t="shared" si="1"/>
        <v>7.419999999999999</v>
      </c>
      <c r="H5" s="33">
        <v>7.5</v>
      </c>
      <c r="I5" s="33">
        <f t="shared" si="2"/>
        <v>6.3069999999999986</v>
      </c>
      <c r="J5" s="94"/>
      <c r="K5" s="33"/>
      <c r="L5" s="33"/>
      <c r="V5" s="16">
        <v>12</v>
      </c>
      <c r="W5" s="16">
        <v>12</v>
      </c>
      <c r="X5" s="16">
        <v>12</v>
      </c>
      <c r="Y5" s="16">
        <v>15</v>
      </c>
      <c r="Z5" s="16">
        <v>15</v>
      </c>
      <c r="AA5" s="16">
        <v>19</v>
      </c>
      <c r="AB5" s="16">
        <v>19</v>
      </c>
      <c r="AC5" s="16">
        <v>21</v>
      </c>
      <c r="AD5" s="16">
        <v>12</v>
      </c>
      <c r="AE5" s="16">
        <v>22</v>
      </c>
      <c r="AF5" s="16">
        <v>16</v>
      </c>
      <c r="AG5" s="16">
        <v>22</v>
      </c>
      <c r="AI5" s="16"/>
      <c r="AJ5" s="16">
        <v>22</v>
      </c>
      <c r="AK5" s="16">
        <v>19</v>
      </c>
      <c r="AL5" s="16">
        <v>22</v>
      </c>
      <c r="AM5" s="16">
        <v>18</v>
      </c>
      <c r="AN5" s="16">
        <v>19</v>
      </c>
      <c r="AO5" s="16">
        <v>21</v>
      </c>
      <c r="AP5" s="16">
        <v>22</v>
      </c>
      <c r="AQ5" s="16">
        <v>21</v>
      </c>
      <c r="AR5" s="16">
        <v>22</v>
      </c>
      <c r="AS5" s="16">
        <v>16</v>
      </c>
      <c r="AT5" s="16">
        <v>22</v>
      </c>
      <c r="AU5" s="16">
        <v>15</v>
      </c>
      <c r="AV5" s="16">
        <v>22</v>
      </c>
      <c r="AW5" s="16">
        <v>19</v>
      </c>
      <c r="AX5" s="16">
        <v>22</v>
      </c>
      <c r="AY5" s="16">
        <v>18</v>
      </c>
      <c r="AZ5" s="16">
        <v>19</v>
      </c>
      <c r="BA5" s="16">
        <v>18</v>
      </c>
      <c r="BB5" s="16">
        <v>22</v>
      </c>
    </row>
    <row r="6" spans="1:54" ht="14" x14ac:dyDescent="0.15">
      <c r="A6" s="17" t="s">
        <v>700</v>
      </c>
      <c r="B6" s="17" t="s">
        <v>851</v>
      </c>
      <c r="C6" s="1">
        <v>1</v>
      </c>
      <c r="D6" s="13" t="s">
        <v>852</v>
      </c>
      <c r="E6" s="2">
        <v>9.43</v>
      </c>
      <c r="F6" s="34">
        <f t="shared" si="0"/>
        <v>13.201999999999998</v>
      </c>
      <c r="G6" s="33">
        <f t="shared" si="1"/>
        <v>13.201999999999998</v>
      </c>
      <c r="H6" s="33">
        <v>13.25</v>
      </c>
      <c r="I6" s="33">
        <f t="shared" si="2"/>
        <v>11.221699999999998</v>
      </c>
      <c r="J6" s="94"/>
      <c r="K6" s="33"/>
      <c r="L6" s="33"/>
      <c r="V6" s="16">
        <v>1</v>
      </c>
      <c r="W6" s="16">
        <v>4</v>
      </c>
      <c r="X6" s="16">
        <v>2</v>
      </c>
      <c r="Y6" s="16">
        <v>7</v>
      </c>
      <c r="Z6" s="16">
        <v>4</v>
      </c>
      <c r="AA6" s="16">
        <v>2</v>
      </c>
      <c r="AB6" s="16">
        <v>5</v>
      </c>
      <c r="AC6" s="16">
        <v>7</v>
      </c>
      <c r="AD6" s="16">
        <v>1</v>
      </c>
      <c r="AE6" s="16">
        <v>1</v>
      </c>
      <c r="AF6" s="16">
        <v>3</v>
      </c>
      <c r="AG6" s="16">
        <v>2</v>
      </c>
      <c r="AH6" s="16">
        <v>0</v>
      </c>
      <c r="AI6" s="16">
        <v>2</v>
      </c>
      <c r="AJ6" s="16">
        <v>2</v>
      </c>
      <c r="AK6" s="16">
        <v>2</v>
      </c>
      <c r="AL6" s="16">
        <v>4</v>
      </c>
      <c r="AM6" s="16">
        <v>3</v>
      </c>
      <c r="AN6" s="16">
        <v>4</v>
      </c>
      <c r="AO6" s="16">
        <v>2</v>
      </c>
      <c r="AP6" s="16">
        <v>2</v>
      </c>
      <c r="AQ6" s="16">
        <v>3</v>
      </c>
      <c r="AR6" s="16">
        <v>4</v>
      </c>
      <c r="AS6" s="16">
        <v>2</v>
      </c>
      <c r="AT6" s="16">
        <v>3</v>
      </c>
      <c r="AU6" s="16">
        <v>2</v>
      </c>
      <c r="AV6" s="16">
        <v>2</v>
      </c>
      <c r="AW6" s="16">
        <v>1</v>
      </c>
      <c r="AX6" s="16">
        <v>9</v>
      </c>
      <c r="AY6" s="16">
        <v>1</v>
      </c>
      <c r="AZ6" s="16">
        <v>2</v>
      </c>
      <c r="BA6" s="16">
        <v>2</v>
      </c>
      <c r="BB6" s="16">
        <v>4</v>
      </c>
    </row>
    <row r="7" spans="1:54" ht="14" x14ac:dyDescent="0.15">
      <c r="A7" s="73" t="s">
        <v>707</v>
      </c>
      <c r="B7" s="73" t="s">
        <v>708</v>
      </c>
      <c r="C7" s="1">
        <v>1</v>
      </c>
      <c r="D7" s="74" t="s">
        <v>709</v>
      </c>
      <c r="E7" s="2">
        <v>8.5</v>
      </c>
      <c r="F7" s="34">
        <f t="shared" si="0"/>
        <v>11.899999999999999</v>
      </c>
      <c r="G7" s="75">
        <f t="shared" si="1"/>
        <v>11.899999999999999</v>
      </c>
      <c r="H7" s="75">
        <v>12</v>
      </c>
      <c r="I7" s="75">
        <f t="shared" si="2"/>
        <v>10.114999999999998</v>
      </c>
      <c r="J7" s="95"/>
      <c r="K7" s="75"/>
      <c r="L7" s="7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74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>
        <v>0</v>
      </c>
      <c r="AS7" s="1">
        <v>1</v>
      </c>
      <c r="AT7" s="1">
        <v>0</v>
      </c>
      <c r="AU7" s="1">
        <v>0</v>
      </c>
      <c r="AV7" s="1">
        <v>0</v>
      </c>
      <c r="AW7" s="1">
        <v>1</v>
      </c>
      <c r="AX7" s="1">
        <v>0</v>
      </c>
      <c r="AY7" s="1">
        <v>0</v>
      </c>
      <c r="AZ7" s="1">
        <v>1</v>
      </c>
      <c r="BA7" s="1">
        <v>1</v>
      </c>
      <c r="BB7" s="1">
        <v>0</v>
      </c>
    </row>
    <row r="8" spans="1:54" ht="14" x14ac:dyDescent="0.15">
      <c r="A8" s="73" t="s">
        <v>710</v>
      </c>
      <c r="B8" s="73" t="s">
        <v>708</v>
      </c>
      <c r="C8" s="1">
        <v>1</v>
      </c>
      <c r="D8" s="74" t="s">
        <v>712</v>
      </c>
      <c r="E8" s="2">
        <v>4.5</v>
      </c>
      <c r="F8" s="34">
        <f t="shared" si="0"/>
        <v>6.3</v>
      </c>
      <c r="G8" s="75">
        <f t="shared" si="1"/>
        <v>6.3</v>
      </c>
      <c r="H8" s="75">
        <v>6.5</v>
      </c>
      <c r="I8" s="75">
        <f t="shared" si="2"/>
        <v>5.3549999999999995</v>
      </c>
      <c r="J8" s="95"/>
      <c r="K8" s="75"/>
      <c r="L8" s="7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74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>
        <v>0</v>
      </c>
      <c r="AS8" s="1">
        <v>1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</row>
    <row r="9" spans="1:54" ht="14" x14ac:dyDescent="0.15">
      <c r="A9" s="17" t="s">
        <v>88</v>
      </c>
      <c r="B9" s="17" t="s">
        <v>82</v>
      </c>
      <c r="C9" s="1">
        <v>1</v>
      </c>
      <c r="D9" s="13" t="s">
        <v>86</v>
      </c>
      <c r="E9" s="2">
        <v>6.65</v>
      </c>
      <c r="F9" s="34">
        <f t="shared" si="0"/>
        <v>9.31</v>
      </c>
      <c r="G9" s="33">
        <f t="shared" si="1"/>
        <v>9.31</v>
      </c>
      <c r="H9" s="33">
        <v>9.25</v>
      </c>
      <c r="I9" s="33">
        <f t="shared" si="2"/>
        <v>7.9135</v>
      </c>
      <c r="J9" s="94"/>
      <c r="K9" s="33"/>
      <c r="L9" s="3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3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>
        <v>1</v>
      </c>
      <c r="AO9" s="1">
        <v>1</v>
      </c>
      <c r="AP9" s="1">
        <v>1</v>
      </c>
      <c r="AQ9" s="1">
        <v>1</v>
      </c>
      <c r="AR9" s="1">
        <v>2</v>
      </c>
      <c r="AS9" s="1">
        <v>0</v>
      </c>
      <c r="AT9" s="1">
        <v>2</v>
      </c>
      <c r="AU9" s="1">
        <v>1</v>
      </c>
      <c r="AV9" s="1">
        <v>0</v>
      </c>
      <c r="AW9" s="1">
        <v>1</v>
      </c>
      <c r="AX9" s="1">
        <v>0</v>
      </c>
      <c r="AY9" s="1">
        <v>1</v>
      </c>
      <c r="AZ9" s="1">
        <v>1</v>
      </c>
      <c r="BA9" s="1"/>
      <c r="BB9" s="1"/>
    </row>
    <row r="10" spans="1:54" ht="14" x14ac:dyDescent="0.15">
      <c r="A10" s="17" t="s">
        <v>853</v>
      </c>
      <c r="B10" s="17" t="s">
        <v>82</v>
      </c>
      <c r="C10" s="1">
        <v>1</v>
      </c>
      <c r="D10" s="13" t="s">
        <v>86</v>
      </c>
      <c r="E10" s="2">
        <v>6.65</v>
      </c>
      <c r="F10" s="34">
        <f t="shared" si="0"/>
        <v>9.31</v>
      </c>
      <c r="G10" s="33">
        <f t="shared" si="1"/>
        <v>9.31</v>
      </c>
      <c r="H10" s="33">
        <v>9.25</v>
      </c>
      <c r="I10" s="33">
        <f t="shared" si="2"/>
        <v>7.9135</v>
      </c>
      <c r="J10" s="94"/>
      <c r="K10" s="33"/>
      <c r="L10" s="3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3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>
        <v>1</v>
      </c>
      <c r="AO10" s="1">
        <v>0</v>
      </c>
      <c r="AP10" s="1">
        <v>2</v>
      </c>
      <c r="AQ10" s="1">
        <v>0</v>
      </c>
      <c r="AR10" s="1">
        <v>3</v>
      </c>
      <c r="AS10" s="1">
        <v>0</v>
      </c>
      <c r="AT10" s="1">
        <v>0</v>
      </c>
      <c r="AU10" s="1">
        <v>1</v>
      </c>
      <c r="AV10" s="1">
        <v>1</v>
      </c>
      <c r="AW10" s="1">
        <v>0</v>
      </c>
      <c r="AX10" s="1">
        <v>1</v>
      </c>
      <c r="AY10" s="1">
        <v>0</v>
      </c>
      <c r="AZ10" s="1">
        <v>1</v>
      </c>
      <c r="BA10" s="1">
        <v>0</v>
      </c>
      <c r="BB10" s="1">
        <v>0</v>
      </c>
    </row>
    <row r="11" spans="1:54" s="1" customFormat="1" ht="12" customHeight="1" x14ac:dyDescent="0.15">
      <c r="A11" s="17" t="s">
        <v>854</v>
      </c>
      <c r="B11" s="3" t="s">
        <v>82</v>
      </c>
      <c r="C11" s="1">
        <v>1</v>
      </c>
      <c r="D11" s="13" t="s">
        <v>431</v>
      </c>
      <c r="E11" s="2">
        <v>7.31</v>
      </c>
      <c r="F11" s="34">
        <f t="shared" si="0"/>
        <v>10.233999999999998</v>
      </c>
      <c r="G11" s="33">
        <f t="shared" si="1"/>
        <v>10.233999999999998</v>
      </c>
      <c r="H11" s="33">
        <v>10.25</v>
      </c>
      <c r="I11" s="33">
        <f t="shared" si="2"/>
        <v>8.6988999999999983</v>
      </c>
      <c r="J11" s="94"/>
      <c r="K11" s="33"/>
      <c r="L11" s="33"/>
      <c r="AA11" s="13"/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2</v>
      </c>
      <c r="AY11" s="1">
        <v>2</v>
      </c>
      <c r="AZ11" s="1">
        <v>1</v>
      </c>
      <c r="BA11" s="1">
        <v>0</v>
      </c>
      <c r="BB11" s="1">
        <v>1</v>
      </c>
    </row>
    <row r="12" spans="1:54" s="1" customFormat="1" ht="12" customHeight="1" x14ac:dyDescent="0.15">
      <c r="A12" s="17" t="s">
        <v>855</v>
      </c>
      <c r="B12" s="17" t="s">
        <v>82</v>
      </c>
      <c r="C12" s="1">
        <v>1</v>
      </c>
      <c r="D12" s="13" t="s">
        <v>83</v>
      </c>
      <c r="E12" s="2">
        <v>4.5</v>
      </c>
      <c r="F12" s="34">
        <f t="shared" si="0"/>
        <v>6.3</v>
      </c>
      <c r="G12" s="33">
        <f t="shared" si="1"/>
        <v>6.3</v>
      </c>
      <c r="H12" s="33">
        <v>6.25</v>
      </c>
      <c r="I12" s="33">
        <f t="shared" si="2"/>
        <v>5.3549999999999995</v>
      </c>
      <c r="J12" s="94"/>
      <c r="K12" s="33"/>
      <c r="L12" s="33"/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1</v>
      </c>
      <c r="BB12" s="1">
        <v>1</v>
      </c>
    </row>
    <row r="13" spans="1:54" s="1" customFormat="1" ht="12" customHeight="1" x14ac:dyDescent="0.15">
      <c r="A13" s="16" t="s">
        <v>856</v>
      </c>
      <c r="B13" t="s">
        <v>82</v>
      </c>
      <c r="C13" s="16">
        <v>1</v>
      </c>
      <c r="D13" s="16" t="s">
        <v>86</v>
      </c>
      <c r="E13" s="2">
        <v>6</v>
      </c>
      <c r="F13" s="34">
        <f t="shared" si="0"/>
        <v>8.3999999999999986</v>
      </c>
      <c r="G13" s="33">
        <f t="shared" si="1"/>
        <v>8.3999999999999986</v>
      </c>
      <c r="H13" s="33">
        <v>8.5</v>
      </c>
      <c r="I13" s="33">
        <f t="shared" si="2"/>
        <v>7.1399999999999988</v>
      </c>
      <c r="J13" s="96"/>
      <c r="K13"/>
      <c r="L13"/>
      <c r="M13"/>
      <c r="N13"/>
      <c r="O13"/>
      <c r="P13"/>
      <c r="Q13"/>
      <c r="R13"/>
      <c r="S13"/>
      <c r="T13"/>
      <c r="U13"/>
      <c r="V13" s="16"/>
      <c r="W13" s="16"/>
      <c r="X13" s="16"/>
      <c r="Y13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>
        <v>0</v>
      </c>
      <c r="AO13" s="16">
        <v>1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1</v>
      </c>
      <c r="AZ13" s="16">
        <v>0</v>
      </c>
      <c r="BA13" s="16">
        <v>0</v>
      </c>
      <c r="BB13" s="16">
        <v>1</v>
      </c>
    </row>
    <row r="14" spans="1:54" s="1" customFormat="1" ht="12" customHeight="1" x14ac:dyDescent="0.15">
      <c r="A14" s="17" t="s">
        <v>90</v>
      </c>
      <c r="B14" s="17" t="s">
        <v>91</v>
      </c>
      <c r="C14" s="1">
        <v>1</v>
      </c>
      <c r="D14" s="13" t="s">
        <v>86</v>
      </c>
      <c r="E14" s="2">
        <v>12</v>
      </c>
      <c r="F14" s="34">
        <f t="shared" si="0"/>
        <v>16.799999999999997</v>
      </c>
      <c r="G14" s="33">
        <f t="shared" si="1"/>
        <v>16.799999999999997</v>
      </c>
      <c r="H14" s="33">
        <v>17</v>
      </c>
      <c r="I14" s="75">
        <f t="shared" si="2"/>
        <v>14.279999999999998</v>
      </c>
      <c r="J14" s="94"/>
      <c r="K14" s="33"/>
      <c r="L14" s="33"/>
      <c r="AA14" s="13"/>
      <c r="AO14" s="1">
        <v>1</v>
      </c>
      <c r="AP14" s="1">
        <v>1</v>
      </c>
      <c r="AQ14" s="1">
        <v>1</v>
      </c>
      <c r="AR14" s="1">
        <v>1</v>
      </c>
      <c r="AS14" s="1">
        <v>0</v>
      </c>
      <c r="AT14" s="1">
        <v>2</v>
      </c>
      <c r="AU14" s="1">
        <v>1</v>
      </c>
      <c r="AV14" s="1">
        <v>0</v>
      </c>
      <c r="AW14" s="1">
        <v>0</v>
      </c>
      <c r="AX14" s="1">
        <v>0</v>
      </c>
      <c r="AY14" s="1">
        <v>2</v>
      </c>
      <c r="AZ14" s="1">
        <v>1</v>
      </c>
      <c r="BA14" s="1">
        <v>0</v>
      </c>
      <c r="BB14" s="1">
        <v>0</v>
      </c>
    </row>
    <row r="15" spans="1:54" s="1" customFormat="1" ht="12" customHeight="1" x14ac:dyDescent="0.15">
      <c r="A15" s="17" t="s">
        <v>93</v>
      </c>
      <c r="B15" s="17" t="s">
        <v>91</v>
      </c>
      <c r="C15" s="1">
        <v>1</v>
      </c>
      <c r="D15" s="13" t="s">
        <v>83</v>
      </c>
      <c r="E15" s="2">
        <v>6.5</v>
      </c>
      <c r="F15" s="34">
        <f t="shared" si="0"/>
        <v>9.1</v>
      </c>
      <c r="G15" s="33">
        <f t="shared" si="1"/>
        <v>9.1</v>
      </c>
      <c r="H15" s="33">
        <v>9</v>
      </c>
      <c r="I15" s="75">
        <f t="shared" si="2"/>
        <v>7.7349999999999994</v>
      </c>
      <c r="J15" s="94"/>
      <c r="K15" s="33"/>
      <c r="L15" s="33"/>
      <c r="AA15" s="13"/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1</v>
      </c>
      <c r="AU15" s="1">
        <v>1</v>
      </c>
      <c r="AV15" s="1">
        <v>0</v>
      </c>
      <c r="AW15" s="1">
        <v>1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</row>
    <row r="16" spans="1:54" s="1" customFormat="1" ht="12" customHeight="1" x14ac:dyDescent="0.15">
      <c r="A16" s="17" t="s">
        <v>857</v>
      </c>
      <c r="B16" s="17" t="s">
        <v>82</v>
      </c>
      <c r="C16" s="1">
        <v>12</v>
      </c>
      <c r="D16" s="13" t="s">
        <v>86</v>
      </c>
      <c r="E16" s="2">
        <v>78.72</v>
      </c>
      <c r="F16" s="34">
        <f t="shared" si="0"/>
        <v>110.208</v>
      </c>
      <c r="G16" s="33">
        <f t="shared" si="1"/>
        <v>9.1839999999999993</v>
      </c>
      <c r="H16" s="33">
        <v>9</v>
      </c>
      <c r="I16" s="75">
        <f t="shared" si="2"/>
        <v>7.8063999999999991</v>
      </c>
      <c r="J16" s="94"/>
      <c r="K16" s="33"/>
      <c r="L16" s="33"/>
      <c r="AA16" s="13"/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</row>
    <row r="17" spans="1:54" s="1" customFormat="1" ht="12" customHeight="1" x14ac:dyDescent="0.15">
      <c r="A17" s="17" t="s">
        <v>95</v>
      </c>
      <c r="B17" s="17" t="s">
        <v>82</v>
      </c>
      <c r="C17" s="1">
        <v>1</v>
      </c>
      <c r="D17" s="13" t="s">
        <v>86</v>
      </c>
      <c r="E17" s="2">
        <v>5.6</v>
      </c>
      <c r="F17" s="34">
        <f t="shared" si="0"/>
        <v>7.839999999999999</v>
      </c>
      <c r="G17" s="33">
        <f t="shared" si="1"/>
        <v>7.839999999999999</v>
      </c>
      <c r="H17" s="33">
        <v>8</v>
      </c>
      <c r="I17" s="75">
        <f t="shared" si="2"/>
        <v>6.6639999999999988</v>
      </c>
      <c r="J17" s="94"/>
      <c r="K17" s="33"/>
      <c r="L17" s="33"/>
      <c r="AA17" s="13"/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</row>
    <row r="18" spans="1:54" s="1" customFormat="1" ht="12" customHeight="1" x14ac:dyDescent="0.15">
      <c r="A18" s="73"/>
      <c r="B18" s="73"/>
      <c r="D18" s="74"/>
      <c r="E18" s="2"/>
      <c r="F18" s="34"/>
      <c r="G18" s="75"/>
      <c r="H18" s="75"/>
      <c r="I18" s="75"/>
      <c r="J18" s="95"/>
      <c r="K18" s="75"/>
      <c r="L18" s="75"/>
      <c r="AA18" s="74"/>
    </row>
    <row r="19" spans="1:54" x14ac:dyDescent="0.15">
      <c r="A19" s="17" t="s">
        <v>858</v>
      </c>
      <c r="B19" s="17"/>
      <c r="C19" s="1"/>
      <c r="D19" s="13"/>
      <c r="E19" s="2"/>
      <c r="F19" s="34"/>
      <c r="G19" s="33"/>
      <c r="H19" s="33"/>
      <c r="I19" s="33"/>
      <c r="J19" s="94"/>
      <c r="K19" s="33"/>
      <c r="L19" s="3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3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42" x14ac:dyDescent="0.15">
      <c r="A20" s="17" t="s">
        <v>859</v>
      </c>
      <c r="B20" s="17" t="s">
        <v>860</v>
      </c>
      <c r="C20" s="1">
        <v>12</v>
      </c>
      <c r="D20" s="13" t="s">
        <v>861</v>
      </c>
      <c r="E20" s="2">
        <v>58.5</v>
      </c>
      <c r="F20" s="34">
        <f t="shared" ref="F20:F32" si="3">E20*1.4</f>
        <v>81.899999999999991</v>
      </c>
      <c r="G20" s="33">
        <f t="shared" ref="G20:G32" si="4">F20/C20</f>
        <v>6.8249999999999993</v>
      </c>
      <c r="H20" s="33">
        <v>7</v>
      </c>
      <c r="I20" s="33">
        <f t="shared" ref="I20:I32" si="5">G20*0.85</f>
        <v>5.8012499999999996</v>
      </c>
      <c r="J20" s="94"/>
      <c r="K20" s="33"/>
      <c r="L20" s="33"/>
      <c r="M20" s="1"/>
      <c r="N20" s="1"/>
      <c r="O20" s="1"/>
      <c r="P20" s="1"/>
      <c r="Q20" s="1"/>
      <c r="R20" s="1"/>
      <c r="S20" s="1"/>
      <c r="T20" s="1"/>
      <c r="U20" s="1"/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1</v>
      </c>
      <c r="AD20" s="1">
        <v>1</v>
      </c>
      <c r="AE20" s="1">
        <v>2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1</v>
      </c>
      <c r="AL20" s="1">
        <v>0</v>
      </c>
      <c r="AM20" s="1">
        <v>0</v>
      </c>
      <c r="AN20" s="1">
        <v>0</v>
      </c>
      <c r="AO20" s="1">
        <v>1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 t="s">
        <v>862</v>
      </c>
    </row>
    <row r="21" spans="1:54" ht="14" x14ac:dyDescent="0.15">
      <c r="A21" s="17" t="s">
        <v>863</v>
      </c>
      <c r="B21" s="17" t="s">
        <v>860</v>
      </c>
      <c r="C21" s="1">
        <v>12</v>
      </c>
      <c r="D21" s="13" t="s">
        <v>861</v>
      </c>
      <c r="E21" s="2">
        <v>59.5</v>
      </c>
      <c r="F21" s="34">
        <f t="shared" si="3"/>
        <v>83.3</v>
      </c>
      <c r="G21" s="33">
        <f t="shared" si="4"/>
        <v>6.9416666666666664</v>
      </c>
      <c r="H21" s="33">
        <v>7</v>
      </c>
      <c r="I21" s="33">
        <f t="shared" si="5"/>
        <v>5.9004166666666666</v>
      </c>
      <c r="J21" s="94"/>
      <c r="K21" s="33"/>
      <c r="L21" s="33"/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</row>
    <row r="22" spans="1:54" ht="14" x14ac:dyDescent="0.15">
      <c r="A22" s="73" t="s">
        <v>864</v>
      </c>
      <c r="B22" s="73" t="s">
        <v>860</v>
      </c>
      <c r="C22" s="1">
        <v>8</v>
      </c>
      <c r="D22" s="74" t="s">
        <v>865</v>
      </c>
      <c r="E22" s="2">
        <v>36</v>
      </c>
      <c r="F22" s="34">
        <f t="shared" si="3"/>
        <v>50.4</v>
      </c>
      <c r="G22" s="75">
        <f t="shared" si="4"/>
        <v>6.3</v>
      </c>
      <c r="H22" s="75">
        <v>6.25</v>
      </c>
      <c r="I22" s="75">
        <f t="shared" si="5"/>
        <v>5.3549999999999995</v>
      </c>
      <c r="J22" s="95"/>
      <c r="K22" s="75"/>
      <c r="L22" s="7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74"/>
      <c r="AB22" s="1"/>
      <c r="AC22" s="1"/>
      <c r="AD22" s="1"/>
      <c r="AE22" s="1"/>
      <c r="AF22" s="1"/>
      <c r="AG22" s="1"/>
      <c r="AH22" s="1">
        <v>1</v>
      </c>
      <c r="AI22" s="1">
        <v>1</v>
      </c>
      <c r="AJ22" s="1">
        <v>0</v>
      </c>
      <c r="AK22" s="1">
        <v>3</v>
      </c>
      <c r="AL22" s="1">
        <v>1</v>
      </c>
      <c r="AM22" s="1">
        <v>2</v>
      </c>
      <c r="AN22" s="1"/>
      <c r="AO22" s="1"/>
      <c r="AP22" s="1"/>
      <c r="AQ22" s="1"/>
      <c r="AR22" s="1"/>
      <c r="AS22" s="1"/>
      <c r="AT22" s="1"/>
      <c r="AU22" s="1"/>
      <c r="AV22" s="1">
        <v>1</v>
      </c>
      <c r="AW22" s="1">
        <v>3</v>
      </c>
      <c r="AX22" s="1">
        <v>4</v>
      </c>
      <c r="AY22" s="1"/>
      <c r="AZ22" s="1"/>
      <c r="BA22" s="1"/>
      <c r="BB22" s="1"/>
    </row>
    <row r="23" spans="1:54" ht="14" x14ac:dyDescent="0.15">
      <c r="A23" s="73" t="s">
        <v>866</v>
      </c>
      <c r="B23" s="73" t="s">
        <v>860</v>
      </c>
      <c r="C23" s="1">
        <v>8</v>
      </c>
      <c r="D23" s="74" t="s">
        <v>867</v>
      </c>
      <c r="E23" s="2">
        <v>36</v>
      </c>
      <c r="F23" s="34">
        <f t="shared" si="3"/>
        <v>50.4</v>
      </c>
      <c r="G23" s="75">
        <f t="shared" si="4"/>
        <v>6.3</v>
      </c>
      <c r="H23" s="75">
        <v>6.25</v>
      </c>
      <c r="I23" s="75">
        <f t="shared" si="5"/>
        <v>5.3549999999999995</v>
      </c>
      <c r="J23" s="95"/>
      <c r="K23" s="75"/>
      <c r="L23" s="7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4"/>
      <c r="AB23" s="1"/>
      <c r="AC23" s="1"/>
      <c r="AD23" s="1"/>
      <c r="AE23" s="1"/>
      <c r="AF23" s="1"/>
      <c r="AG23" s="1"/>
      <c r="AH23" s="1">
        <v>0</v>
      </c>
      <c r="AI23" s="1">
        <v>0</v>
      </c>
      <c r="AJ23" s="1">
        <v>0</v>
      </c>
      <c r="AK23" s="1">
        <v>1</v>
      </c>
      <c r="AL23" s="1">
        <v>0</v>
      </c>
      <c r="AM23" s="1">
        <v>1</v>
      </c>
      <c r="AN23" s="1">
        <v>0</v>
      </c>
      <c r="AO23" s="1">
        <v>1</v>
      </c>
      <c r="AP23" s="1">
        <v>1</v>
      </c>
      <c r="AQ23" s="1">
        <v>1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 t="s">
        <v>868</v>
      </c>
      <c r="BB23" s="1"/>
    </row>
    <row r="24" spans="1:54" ht="14" x14ac:dyDescent="0.15">
      <c r="A24" s="17" t="s">
        <v>869</v>
      </c>
      <c r="B24" s="17" t="s">
        <v>860</v>
      </c>
      <c r="C24" s="1">
        <v>8</v>
      </c>
      <c r="D24" s="13" t="s">
        <v>870</v>
      </c>
      <c r="E24" s="2">
        <v>68.260000000000005</v>
      </c>
      <c r="F24" s="34">
        <f t="shared" si="3"/>
        <v>95.564000000000007</v>
      </c>
      <c r="G24" s="33">
        <f t="shared" si="4"/>
        <v>11.945500000000001</v>
      </c>
      <c r="H24" s="33">
        <v>11.75</v>
      </c>
      <c r="I24" s="33">
        <f t="shared" si="5"/>
        <v>10.153675</v>
      </c>
      <c r="J24" s="94"/>
      <c r="K24" s="33"/>
      <c r="L24" s="33"/>
      <c r="V24" s="16">
        <v>0</v>
      </c>
      <c r="W24" s="16">
        <v>1</v>
      </c>
      <c r="X24" s="16">
        <v>1</v>
      </c>
      <c r="Y24" s="16">
        <v>2</v>
      </c>
      <c r="Z24" s="16">
        <v>0</v>
      </c>
      <c r="AA24" s="16">
        <v>0</v>
      </c>
      <c r="AB24" s="16">
        <v>1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1</v>
      </c>
      <c r="AK24" s="16">
        <v>0</v>
      </c>
      <c r="AL24" s="16">
        <v>1</v>
      </c>
      <c r="AM24" s="16">
        <v>0</v>
      </c>
      <c r="AN24" s="16">
        <v>0</v>
      </c>
      <c r="AO24" s="16">
        <v>0</v>
      </c>
      <c r="AP24" s="16">
        <v>0</v>
      </c>
      <c r="AQ24" s="16">
        <v>1</v>
      </c>
      <c r="AR24" s="16">
        <v>0</v>
      </c>
      <c r="AS24" s="16">
        <v>0</v>
      </c>
      <c r="AT24" s="16">
        <v>0</v>
      </c>
      <c r="AU24" s="16">
        <v>1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</row>
    <row r="25" spans="1:54" ht="14" x14ac:dyDescent="0.15">
      <c r="A25" s="17" t="s">
        <v>871</v>
      </c>
      <c r="B25" s="17" t="s">
        <v>860</v>
      </c>
      <c r="C25" s="1">
        <v>8</v>
      </c>
      <c r="D25" s="13" t="s">
        <v>870</v>
      </c>
      <c r="E25" s="2">
        <v>67.099999999999994</v>
      </c>
      <c r="F25" s="34">
        <f t="shared" si="3"/>
        <v>93.939999999999984</v>
      </c>
      <c r="G25" s="33">
        <f t="shared" si="4"/>
        <v>11.742499999999998</v>
      </c>
      <c r="H25" s="33">
        <v>11.75</v>
      </c>
      <c r="I25" s="33">
        <f t="shared" si="5"/>
        <v>9.9811249999999987</v>
      </c>
      <c r="J25" s="94"/>
      <c r="K25" s="33"/>
      <c r="L25" s="33"/>
      <c r="V25" s="16">
        <v>0</v>
      </c>
      <c r="W25" s="16">
        <v>3</v>
      </c>
      <c r="X25" s="16">
        <v>2</v>
      </c>
      <c r="Y25" s="16">
        <v>2</v>
      </c>
      <c r="Z25" s="16">
        <v>0</v>
      </c>
      <c r="AA25" s="16">
        <v>1</v>
      </c>
      <c r="AB25" s="16">
        <v>1</v>
      </c>
      <c r="AC25" s="16">
        <v>1</v>
      </c>
      <c r="AD25" s="16">
        <v>1</v>
      </c>
      <c r="AE25" s="16">
        <v>1</v>
      </c>
      <c r="AF25" s="16">
        <v>0</v>
      </c>
      <c r="AG25" s="16">
        <v>0</v>
      </c>
      <c r="AH25" s="16">
        <v>1</v>
      </c>
      <c r="AI25" s="16">
        <v>0</v>
      </c>
      <c r="AJ25" s="16">
        <v>0</v>
      </c>
      <c r="AK25" s="16">
        <v>1</v>
      </c>
      <c r="AL25" s="16">
        <v>1</v>
      </c>
      <c r="AO25" s="16">
        <v>0</v>
      </c>
      <c r="AP25" s="16">
        <v>1</v>
      </c>
      <c r="AQ25" s="16">
        <v>1</v>
      </c>
      <c r="AR25" s="16">
        <v>1</v>
      </c>
      <c r="AS25" s="16">
        <v>1</v>
      </c>
      <c r="AT25" s="16">
        <v>0</v>
      </c>
      <c r="AU25" s="16">
        <v>0</v>
      </c>
      <c r="AV25" s="16">
        <v>2</v>
      </c>
      <c r="AW25" s="16">
        <v>0</v>
      </c>
      <c r="AX25" s="16">
        <v>2</v>
      </c>
      <c r="AY25" s="16">
        <v>2</v>
      </c>
      <c r="AZ25" s="16">
        <v>2</v>
      </c>
      <c r="BA25" s="16">
        <v>1</v>
      </c>
      <c r="BB25" s="16">
        <v>1</v>
      </c>
    </row>
    <row r="26" spans="1:54" ht="14" x14ac:dyDescent="0.15">
      <c r="A26" s="73" t="s">
        <v>872</v>
      </c>
      <c r="B26" s="73" t="s">
        <v>860</v>
      </c>
      <c r="C26" s="1">
        <v>8</v>
      </c>
      <c r="D26" s="74" t="s">
        <v>865</v>
      </c>
      <c r="E26" s="2">
        <v>56</v>
      </c>
      <c r="F26" s="34">
        <f t="shared" si="3"/>
        <v>78.399999999999991</v>
      </c>
      <c r="G26" s="75">
        <f t="shared" si="4"/>
        <v>9.7999999999999989</v>
      </c>
      <c r="H26" s="75">
        <v>10</v>
      </c>
      <c r="I26" s="75">
        <f t="shared" si="5"/>
        <v>8.3299999999999983</v>
      </c>
      <c r="J26" s="95"/>
      <c r="K26" s="75"/>
      <c r="L26" s="75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4"/>
      <c r="AB26" s="1"/>
      <c r="AC26" s="1"/>
      <c r="AD26" s="1"/>
      <c r="AE26" s="1"/>
      <c r="AF26" s="1"/>
      <c r="AG26" s="1"/>
      <c r="AH26" s="1">
        <v>0</v>
      </c>
      <c r="AI26" s="1">
        <v>1</v>
      </c>
      <c r="AJ26" s="1">
        <v>1</v>
      </c>
      <c r="AK26" s="1">
        <v>1</v>
      </c>
      <c r="AL26" s="1">
        <v>0</v>
      </c>
      <c r="AM26" s="1">
        <v>0</v>
      </c>
      <c r="AN26" s="1">
        <v>0</v>
      </c>
      <c r="AO26" s="1">
        <v>2</v>
      </c>
      <c r="AP26" s="1">
        <v>1</v>
      </c>
      <c r="AQ26" s="1">
        <v>1</v>
      </c>
      <c r="AR26" s="1">
        <v>1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6">
        <v>0</v>
      </c>
      <c r="BB26" s="1">
        <v>0</v>
      </c>
    </row>
    <row r="27" spans="1:54" ht="14" x14ac:dyDescent="0.15">
      <c r="A27" s="17" t="s">
        <v>74</v>
      </c>
      <c r="B27" s="17" t="s">
        <v>734</v>
      </c>
      <c r="C27" s="1">
        <v>15</v>
      </c>
      <c r="D27" s="13" t="s">
        <v>76</v>
      </c>
      <c r="E27" s="2">
        <v>88.86</v>
      </c>
      <c r="F27" s="34">
        <f t="shared" si="3"/>
        <v>124.404</v>
      </c>
      <c r="G27" s="33">
        <f t="shared" si="4"/>
        <v>8.2935999999999996</v>
      </c>
      <c r="H27" s="33">
        <v>8</v>
      </c>
      <c r="I27" s="33">
        <f t="shared" si="5"/>
        <v>7.0495599999999996</v>
      </c>
      <c r="J27" s="94"/>
      <c r="K27" s="33"/>
      <c r="L27" s="3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>
        <v>13</v>
      </c>
      <c r="AA27" s="13">
        <v>8</v>
      </c>
      <c r="AB27" s="1">
        <v>2</v>
      </c>
      <c r="AC27" s="1">
        <v>3</v>
      </c>
      <c r="AD27" s="1">
        <v>9</v>
      </c>
      <c r="AE27" s="1">
        <v>6</v>
      </c>
      <c r="AF27" s="1">
        <v>2</v>
      </c>
      <c r="AG27" s="1">
        <v>2</v>
      </c>
      <c r="AH27" s="1">
        <v>5</v>
      </c>
      <c r="AI27" s="1">
        <v>18</v>
      </c>
      <c r="AJ27" s="1">
        <v>11</v>
      </c>
      <c r="AK27" s="1">
        <v>7</v>
      </c>
      <c r="AL27" s="1">
        <v>6</v>
      </c>
      <c r="AM27" s="1">
        <v>2</v>
      </c>
      <c r="AN27" s="1">
        <v>4</v>
      </c>
      <c r="AO27" s="1">
        <v>3</v>
      </c>
      <c r="AP27" s="1">
        <v>6</v>
      </c>
      <c r="AQ27" s="1">
        <v>6</v>
      </c>
      <c r="AR27" s="1">
        <v>1</v>
      </c>
      <c r="AS27" s="1">
        <v>2</v>
      </c>
      <c r="AT27" s="1"/>
      <c r="AU27" s="1"/>
      <c r="AV27" s="1">
        <v>0</v>
      </c>
      <c r="AW27" s="1"/>
      <c r="AX27" s="1"/>
      <c r="AY27" s="1"/>
      <c r="AZ27" s="1"/>
      <c r="BB27" s="1">
        <v>5</v>
      </c>
    </row>
    <row r="28" spans="1:54" ht="14" x14ac:dyDescent="0.15">
      <c r="A28" s="73" t="s">
        <v>873</v>
      </c>
      <c r="B28" s="73" t="s">
        <v>874</v>
      </c>
      <c r="C28" s="1">
        <v>12</v>
      </c>
      <c r="D28" s="74" t="s">
        <v>875</v>
      </c>
      <c r="E28" s="2">
        <v>40.79</v>
      </c>
      <c r="F28" s="34">
        <f t="shared" si="3"/>
        <v>57.105999999999995</v>
      </c>
      <c r="G28" s="75">
        <f t="shared" si="4"/>
        <v>4.7588333333333326</v>
      </c>
      <c r="H28" s="75">
        <v>4</v>
      </c>
      <c r="I28" s="75">
        <f t="shared" si="5"/>
        <v>4.0450083333333327</v>
      </c>
      <c r="J28" s="95"/>
      <c r="K28" s="75"/>
      <c r="L28" s="75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74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B28" s="1">
        <v>3</v>
      </c>
    </row>
    <row r="29" spans="1:54" ht="14" x14ac:dyDescent="0.15">
      <c r="A29" s="73" t="s">
        <v>876</v>
      </c>
      <c r="B29" s="73" t="s">
        <v>874</v>
      </c>
      <c r="C29" s="1">
        <v>12</v>
      </c>
      <c r="D29" s="74" t="s">
        <v>875</v>
      </c>
      <c r="E29" s="2">
        <v>38</v>
      </c>
      <c r="F29" s="34">
        <f t="shared" si="3"/>
        <v>53.199999999999996</v>
      </c>
      <c r="G29" s="75">
        <f t="shared" si="4"/>
        <v>4.4333333333333327</v>
      </c>
      <c r="H29" s="75">
        <v>4</v>
      </c>
      <c r="I29" s="75">
        <f t="shared" si="5"/>
        <v>3.7683333333333326</v>
      </c>
      <c r="J29" s="95"/>
      <c r="K29" s="75"/>
      <c r="L29" s="75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74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>
        <v>2</v>
      </c>
      <c r="AW29" s="1">
        <v>1</v>
      </c>
      <c r="AX29" s="1">
        <v>3</v>
      </c>
      <c r="AY29" s="1">
        <v>2</v>
      </c>
      <c r="AZ29" s="1">
        <v>2</v>
      </c>
      <c r="BA29" s="16">
        <v>0</v>
      </c>
      <c r="BB29" s="1">
        <v>5</v>
      </c>
    </row>
    <row r="30" spans="1:54" ht="14" x14ac:dyDescent="0.15">
      <c r="A30" s="17" t="s">
        <v>877</v>
      </c>
      <c r="B30" s="17" t="s">
        <v>874</v>
      </c>
      <c r="C30" s="1">
        <v>12</v>
      </c>
      <c r="D30" s="13" t="s">
        <v>875</v>
      </c>
      <c r="E30" s="2">
        <v>38</v>
      </c>
      <c r="F30" s="34">
        <f t="shared" si="3"/>
        <v>53.199999999999996</v>
      </c>
      <c r="G30" s="33">
        <f t="shared" si="4"/>
        <v>4.4333333333333327</v>
      </c>
      <c r="H30" s="33">
        <v>4</v>
      </c>
      <c r="I30" s="33">
        <f t="shared" si="5"/>
        <v>3.7683333333333326</v>
      </c>
      <c r="J30" s="94"/>
      <c r="K30" s="33"/>
      <c r="L30" s="3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>
        <v>1</v>
      </c>
      <c r="AA30" s="13">
        <v>1</v>
      </c>
      <c r="AB30" s="1">
        <v>1</v>
      </c>
      <c r="AC30" s="1">
        <v>1</v>
      </c>
      <c r="AD30" s="1">
        <v>0</v>
      </c>
      <c r="AE30" s="1">
        <v>2</v>
      </c>
      <c r="AF30" s="1">
        <v>3</v>
      </c>
      <c r="AG30" s="1">
        <v>1</v>
      </c>
      <c r="AH30" s="1">
        <v>1</v>
      </c>
      <c r="AI30" s="1">
        <v>1</v>
      </c>
      <c r="AJ30" s="1"/>
      <c r="AK30" s="1"/>
      <c r="AL30" s="1">
        <v>4</v>
      </c>
      <c r="AM30" s="1">
        <v>3</v>
      </c>
      <c r="AN30" s="1">
        <v>3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B30" s="1"/>
    </row>
    <row r="31" spans="1:54" s="1" customFormat="1" ht="12" customHeight="1" x14ac:dyDescent="0.15">
      <c r="A31" s="17" t="s">
        <v>878</v>
      </c>
      <c r="B31" s="17" t="s">
        <v>874</v>
      </c>
      <c r="C31" s="1">
        <v>12</v>
      </c>
      <c r="D31" s="13" t="s">
        <v>875</v>
      </c>
      <c r="E31" s="2">
        <v>38</v>
      </c>
      <c r="F31" s="34">
        <f t="shared" si="3"/>
        <v>53.199999999999996</v>
      </c>
      <c r="G31" s="33">
        <f t="shared" si="4"/>
        <v>4.4333333333333327</v>
      </c>
      <c r="H31" s="33">
        <v>4</v>
      </c>
      <c r="I31" s="33">
        <f t="shared" si="5"/>
        <v>3.7683333333333326</v>
      </c>
      <c r="J31" s="94"/>
      <c r="K31" s="33"/>
      <c r="L31" s="33"/>
      <c r="Z31" s="1">
        <v>1</v>
      </c>
      <c r="AA31" s="13">
        <v>1</v>
      </c>
      <c r="AB31" s="1">
        <v>2</v>
      </c>
      <c r="AC31" s="1">
        <v>4</v>
      </c>
      <c r="AD31" s="1">
        <v>0</v>
      </c>
      <c r="AE31" s="1">
        <v>3</v>
      </c>
      <c r="AF31" s="1">
        <v>1</v>
      </c>
      <c r="AG31" s="1">
        <v>0</v>
      </c>
      <c r="AH31" s="1">
        <v>1</v>
      </c>
      <c r="AI31" s="1">
        <v>1</v>
      </c>
      <c r="AJ31" s="1">
        <v>3</v>
      </c>
      <c r="AK31" s="1">
        <v>2</v>
      </c>
      <c r="AP31" s="1">
        <v>2</v>
      </c>
      <c r="AQ31" s="1">
        <v>2</v>
      </c>
      <c r="AR31" s="1">
        <v>1</v>
      </c>
      <c r="AS31" s="1">
        <v>1</v>
      </c>
      <c r="AT31" s="1">
        <v>0</v>
      </c>
      <c r="AU31" s="1">
        <v>3</v>
      </c>
      <c r="AV31" s="1">
        <v>1</v>
      </c>
      <c r="AW31" s="1">
        <v>3</v>
      </c>
      <c r="BA31" s="16"/>
      <c r="BB31" s="1">
        <v>5</v>
      </c>
    </row>
    <row r="32" spans="1:54" s="1" customFormat="1" ht="12" customHeight="1" x14ac:dyDescent="0.15">
      <c r="A32" s="17" t="s">
        <v>879</v>
      </c>
      <c r="B32" s="17" t="s">
        <v>874</v>
      </c>
      <c r="C32" s="1">
        <v>12</v>
      </c>
      <c r="D32" s="13" t="s">
        <v>875</v>
      </c>
      <c r="E32" s="2">
        <v>38</v>
      </c>
      <c r="F32" s="34">
        <f t="shared" si="3"/>
        <v>53.199999999999996</v>
      </c>
      <c r="G32" s="33">
        <f t="shared" si="4"/>
        <v>4.4333333333333327</v>
      </c>
      <c r="H32" s="33">
        <v>4</v>
      </c>
      <c r="I32" s="33">
        <f t="shared" si="5"/>
        <v>3.7683333333333326</v>
      </c>
      <c r="J32" s="94"/>
      <c r="K32" s="33"/>
      <c r="L32" s="33"/>
      <c r="AA32" s="13"/>
      <c r="AP32" s="1">
        <v>2</v>
      </c>
      <c r="AQ32" s="1">
        <v>2</v>
      </c>
      <c r="AR32" s="1">
        <v>1</v>
      </c>
      <c r="AS32" s="1">
        <v>1</v>
      </c>
      <c r="AT32" s="1">
        <v>0</v>
      </c>
      <c r="AU32" s="1">
        <v>2</v>
      </c>
      <c r="AV32" s="1">
        <v>1</v>
      </c>
      <c r="AW32" s="1">
        <v>1</v>
      </c>
      <c r="AX32" s="1">
        <v>1</v>
      </c>
      <c r="AY32" s="1">
        <v>0</v>
      </c>
      <c r="AZ32" s="1">
        <v>1</v>
      </c>
      <c r="BA32" s="16"/>
    </row>
    <row r="33" spans="1:54" s="1" customFormat="1" ht="12" customHeight="1" x14ac:dyDescent="0.15">
      <c r="A33" s="73"/>
      <c r="B33" s="73"/>
      <c r="D33" s="74"/>
      <c r="E33" s="2"/>
      <c r="F33" s="34"/>
      <c r="G33" s="75"/>
      <c r="H33" s="75"/>
      <c r="I33" s="75"/>
      <c r="J33" s="95"/>
      <c r="K33" s="75"/>
      <c r="L33" s="75"/>
      <c r="AA33" s="74"/>
      <c r="AX33" s="1" t="s">
        <v>880</v>
      </c>
    </row>
    <row r="34" spans="1:54" x14ac:dyDescent="0.15">
      <c r="A34" s="17" t="s">
        <v>881</v>
      </c>
      <c r="B34" s="17"/>
      <c r="C34" s="1"/>
      <c r="D34" s="13"/>
      <c r="E34" s="2"/>
      <c r="F34" s="34">
        <f>E34*1.4</f>
        <v>0</v>
      </c>
      <c r="G34" s="33"/>
      <c r="H34" s="33"/>
      <c r="I34" s="33"/>
      <c r="J34" s="94"/>
      <c r="K34" s="33"/>
      <c r="L34" s="3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3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70" x14ac:dyDescent="0.15">
      <c r="A35" s="17" t="s">
        <v>882</v>
      </c>
      <c r="B35" s="17" t="s">
        <v>883</v>
      </c>
      <c r="C35" s="1"/>
      <c r="D35" s="13"/>
      <c r="E35" s="2"/>
      <c r="F35" s="34">
        <f>E35*1.4</f>
        <v>0</v>
      </c>
      <c r="G35" s="33"/>
      <c r="H35" s="33" t="s">
        <v>884</v>
      </c>
      <c r="I35" s="33"/>
      <c r="J35" s="94"/>
      <c r="K35" s="33"/>
      <c r="L35" s="3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>
        <v>0</v>
      </c>
      <c r="Z35" s="1">
        <v>0</v>
      </c>
      <c r="AA35" s="13">
        <v>0</v>
      </c>
      <c r="AB35" s="1">
        <v>0</v>
      </c>
      <c r="AC35" s="1">
        <v>0</v>
      </c>
      <c r="AD35" s="1">
        <v>2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 t="s">
        <v>885</v>
      </c>
      <c r="AS35" s="1"/>
      <c r="AT35" s="1"/>
      <c r="AU35" s="1"/>
      <c r="AV35" s="1"/>
      <c r="AW35" s="1" t="s">
        <v>886</v>
      </c>
      <c r="AX35" s="1"/>
      <c r="AY35" s="1"/>
      <c r="AZ35" s="1"/>
      <c r="BB35" s="1"/>
    </row>
    <row r="36" spans="1:54" x14ac:dyDescent="0.15">
      <c r="A36" s="17" t="s">
        <v>887</v>
      </c>
      <c r="B36" s="17" t="s">
        <v>888</v>
      </c>
      <c r="C36" s="1"/>
      <c r="D36" s="13"/>
      <c r="E36" s="2"/>
      <c r="F36" s="34">
        <f>E36*1.4</f>
        <v>0</v>
      </c>
      <c r="G36" s="33"/>
      <c r="H36" s="33">
        <v>5</v>
      </c>
      <c r="I36" s="33"/>
      <c r="J36" s="94"/>
      <c r="K36" s="33"/>
      <c r="L36" s="3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>
        <v>0</v>
      </c>
      <c r="Z36" s="1">
        <v>0</v>
      </c>
      <c r="AA36" s="13">
        <v>0</v>
      </c>
      <c r="AB36" s="1">
        <v>0</v>
      </c>
      <c r="AC36" s="1">
        <v>0</v>
      </c>
      <c r="AD36" s="1">
        <v>1</v>
      </c>
      <c r="AE36" s="1">
        <v>1</v>
      </c>
      <c r="AF36" s="1">
        <v>0</v>
      </c>
      <c r="AG36" s="1">
        <v>1</v>
      </c>
      <c r="AH36" s="1">
        <v>1</v>
      </c>
      <c r="AI36" s="1">
        <v>0</v>
      </c>
      <c r="AJ36" s="1">
        <v>0</v>
      </c>
      <c r="AK36" s="1">
        <v>1</v>
      </c>
      <c r="AL36" s="1">
        <v>0</v>
      </c>
      <c r="AM36" s="1">
        <v>1</v>
      </c>
      <c r="AN36" s="1">
        <v>0</v>
      </c>
      <c r="AO36" s="1">
        <v>1</v>
      </c>
      <c r="AP36" s="1">
        <v>0</v>
      </c>
      <c r="AQ36" s="1">
        <v>0</v>
      </c>
      <c r="AR36" s="1">
        <v>1</v>
      </c>
      <c r="AS36" s="1">
        <v>1</v>
      </c>
      <c r="AT36" s="1"/>
      <c r="AU36" s="1"/>
      <c r="AV36" s="1"/>
      <c r="AW36" s="1"/>
      <c r="AX36" s="1"/>
      <c r="AY36" s="1"/>
      <c r="AZ36" s="1"/>
      <c r="BB36" s="1">
        <v>1</v>
      </c>
    </row>
    <row r="37" spans="1:54" x14ac:dyDescent="0.15">
      <c r="A37" s="17" t="s">
        <v>889</v>
      </c>
      <c r="B37" s="17" t="s">
        <v>888</v>
      </c>
      <c r="C37" s="1"/>
      <c r="D37" s="13"/>
      <c r="E37" s="2"/>
      <c r="F37" s="34">
        <f>E37*1.4</f>
        <v>0</v>
      </c>
      <c r="G37" s="33"/>
      <c r="H37" s="33">
        <v>12</v>
      </c>
      <c r="I37" s="33"/>
      <c r="J37" s="94"/>
      <c r="K37" s="33"/>
      <c r="L37" s="3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>
        <v>2</v>
      </c>
      <c r="Z37" s="1">
        <v>1</v>
      </c>
      <c r="AA37" s="13">
        <v>2</v>
      </c>
      <c r="AB37" s="1">
        <v>1</v>
      </c>
      <c r="AC37" s="1">
        <v>6</v>
      </c>
      <c r="AD37" s="1">
        <v>0</v>
      </c>
      <c r="AE37" s="1">
        <v>2</v>
      </c>
      <c r="AF37" s="1">
        <v>1</v>
      </c>
      <c r="AG37" s="1">
        <v>0</v>
      </c>
      <c r="AH37" s="1">
        <v>2</v>
      </c>
      <c r="AI37" s="1">
        <v>1</v>
      </c>
      <c r="AJ37" s="1">
        <v>0</v>
      </c>
      <c r="AK37" s="1">
        <v>0</v>
      </c>
      <c r="AL37" s="1">
        <v>0</v>
      </c>
      <c r="AM37" s="1">
        <v>2</v>
      </c>
      <c r="AN37" s="1">
        <v>0</v>
      </c>
      <c r="AO37" s="1">
        <v>0</v>
      </c>
      <c r="AP37" s="1">
        <v>1</v>
      </c>
      <c r="AQ37" s="1">
        <v>0</v>
      </c>
      <c r="AR37" s="1">
        <v>3</v>
      </c>
      <c r="AS37" s="1">
        <v>0</v>
      </c>
      <c r="AT37" s="1">
        <v>0</v>
      </c>
      <c r="AU37" s="1">
        <v>1</v>
      </c>
      <c r="AV37" s="1">
        <v>0</v>
      </c>
      <c r="AW37" s="1">
        <v>1</v>
      </c>
      <c r="AX37" s="1">
        <v>0</v>
      </c>
      <c r="AY37" s="1">
        <v>2</v>
      </c>
      <c r="AZ37" s="1">
        <v>2</v>
      </c>
      <c r="BA37" s="16">
        <v>2</v>
      </c>
      <c r="BB37" s="1">
        <v>2</v>
      </c>
    </row>
    <row r="38" spans="1:54" s="1" customFormat="1" ht="12" customHeight="1" x14ac:dyDescent="0.15">
      <c r="A38" s="17" t="s">
        <v>890</v>
      </c>
      <c r="B38" s="3" t="s">
        <v>82</v>
      </c>
      <c r="C38" s="1">
        <v>1</v>
      </c>
      <c r="D38" s="13" t="s">
        <v>891</v>
      </c>
      <c r="E38" s="2">
        <v>3.96</v>
      </c>
      <c r="F38" s="34">
        <f>E38*1.4</f>
        <v>5.5439999999999996</v>
      </c>
      <c r="G38" s="33">
        <f>F38/C38</f>
        <v>5.5439999999999996</v>
      </c>
      <c r="H38" s="33">
        <v>5.5</v>
      </c>
      <c r="I38" s="33">
        <f>G38*0.85</f>
        <v>4.7123999999999997</v>
      </c>
      <c r="J38" s="94"/>
      <c r="K38" s="33"/>
      <c r="L38" s="33"/>
      <c r="AA38" s="13"/>
      <c r="AN38" s="1">
        <v>3</v>
      </c>
      <c r="AO38" s="1">
        <v>0</v>
      </c>
      <c r="AP38" s="1">
        <v>7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1</v>
      </c>
      <c r="AY38" s="1">
        <v>0</v>
      </c>
      <c r="AZ38" s="1">
        <v>2</v>
      </c>
      <c r="BA38" s="16"/>
    </row>
    <row r="39" spans="1:54" x14ac:dyDescent="0.15">
      <c r="A39" s="17"/>
      <c r="B39" s="17"/>
      <c r="C39" s="1"/>
      <c r="D39" s="13"/>
      <c r="E39" s="2"/>
      <c r="F39" s="34"/>
      <c r="G39" s="33"/>
      <c r="H39" s="33"/>
      <c r="I39" s="33"/>
      <c r="J39" s="94"/>
      <c r="K39" s="33"/>
      <c r="L39" s="3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3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B39" s="1"/>
    </row>
    <row r="40" spans="1:54" ht="14" x14ac:dyDescent="0.15">
      <c r="A40" s="73" t="s">
        <v>892</v>
      </c>
      <c r="B40" s="73" t="s">
        <v>75</v>
      </c>
      <c r="C40" s="1">
        <v>1</v>
      </c>
      <c r="D40" s="74" t="s">
        <v>893</v>
      </c>
      <c r="E40" s="2"/>
      <c r="F40" s="34">
        <f t="shared" ref="F40:F63" si="6">E40*1.4</f>
        <v>0</v>
      </c>
      <c r="G40" s="75">
        <f t="shared" ref="G40:G63" si="7">F40/C40</f>
        <v>0</v>
      </c>
      <c r="H40" s="75">
        <v>7</v>
      </c>
      <c r="I40" s="75">
        <f t="shared" ref="I40:I63" si="8">G40*0.85</f>
        <v>0</v>
      </c>
      <c r="J40" s="95"/>
      <c r="K40" s="75"/>
      <c r="L40" s="7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74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>
        <v>2</v>
      </c>
      <c r="AS40" s="1">
        <v>0</v>
      </c>
      <c r="AT40" s="1">
        <v>0</v>
      </c>
      <c r="AU40" s="1">
        <v>3</v>
      </c>
      <c r="AV40" s="1">
        <v>1</v>
      </c>
      <c r="AW40" s="1">
        <v>0</v>
      </c>
      <c r="AX40" s="1"/>
      <c r="AY40" s="1"/>
      <c r="AZ40" s="1"/>
      <c r="BB40" s="1"/>
    </row>
    <row r="41" spans="1:54" ht="14" x14ac:dyDescent="0.15">
      <c r="A41" s="73" t="s">
        <v>892</v>
      </c>
      <c r="B41" s="73" t="s">
        <v>75</v>
      </c>
      <c r="C41" s="1">
        <v>1</v>
      </c>
      <c r="D41" s="74" t="s">
        <v>893</v>
      </c>
      <c r="E41" s="2"/>
      <c r="F41" s="34">
        <f t="shared" si="6"/>
        <v>0</v>
      </c>
      <c r="G41" s="75">
        <f t="shared" si="7"/>
        <v>0</v>
      </c>
      <c r="H41" s="75">
        <v>8.75</v>
      </c>
      <c r="I41" s="75">
        <f t="shared" si="8"/>
        <v>0</v>
      </c>
      <c r="J41" s="95"/>
      <c r="K41" s="75"/>
      <c r="L41" s="7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74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>
        <v>0</v>
      </c>
      <c r="AS41" s="1">
        <v>0</v>
      </c>
      <c r="AT41" s="1">
        <v>1</v>
      </c>
      <c r="AU41" s="1">
        <v>0</v>
      </c>
      <c r="AV41" s="1">
        <v>0</v>
      </c>
      <c r="AW41" s="1">
        <v>1</v>
      </c>
      <c r="AX41" s="1">
        <v>1</v>
      </c>
      <c r="AY41" s="1"/>
      <c r="AZ41" s="1"/>
      <c r="BB41" s="1"/>
    </row>
    <row r="42" spans="1:54" ht="14" x14ac:dyDescent="0.15">
      <c r="A42" s="73" t="s">
        <v>892</v>
      </c>
      <c r="B42" s="73" t="s">
        <v>75</v>
      </c>
      <c r="C42" s="1">
        <v>1</v>
      </c>
      <c r="D42" s="74" t="s">
        <v>893</v>
      </c>
      <c r="E42" s="2"/>
      <c r="F42" s="34">
        <f t="shared" si="6"/>
        <v>0</v>
      </c>
      <c r="G42" s="75">
        <f t="shared" si="7"/>
        <v>0</v>
      </c>
      <c r="H42" s="75">
        <v>6.5</v>
      </c>
      <c r="I42" s="75">
        <f t="shared" si="8"/>
        <v>0</v>
      </c>
      <c r="J42" s="95"/>
      <c r="K42" s="75"/>
      <c r="L42" s="7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74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>
        <v>2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/>
      <c r="AY42" s="1"/>
      <c r="AZ42" s="1"/>
      <c r="BB42" s="1">
        <v>0</v>
      </c>
    </row>
    <row r="43" spans="1:54" ht="14" x14ac:dyDescent="0.15">
      <c r="A43" s="73" t="s">
        <v>892</v>
      </c>
      <c r="B43" s="73" t="s">
        <v>75</v>
      </c>
      <c r="C43" s="1">
        <v>1</v>
      </c>
      <c r="D43" s="74" t="s">
        <v>893</v>
      </c>
      <c r="E43" s="2"/>
      <c r="F43" s="34">
        <f t="shared" si="6"/>
        <v>0</v>
      </c>
      <c r="G43" s="75">
        <f t="shared" si="7"/>
        <v>0</v>
      </c>
      <c r="H43" s="75">
        <v>7.5</v>
      </c>
      <c r="I43" s="75">
        <f t="shared" si="8"/>
        <v>0</v>
      </c>
      <c r="J43" s="95"/>
      <c r="K43" s="75"/>
      <c r="L43" s="7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74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>
        <v>3</v>
      </c>
    </row>
    <row r="44" spans="1:54" ht="14" x14ac:dyDescent="0.15">
      <c r="A44" s="73" t="s">
        <v>892</v>
      </c>
      <c r="B44" s="73" t="s">
        <v>75</v>
      </c>
      <c r="C44" s="1">
        <v>1</v>
      </c>
      <c r="D44" s="74" t="s">
        <v>893</v>
      </c>
      <c r="E44" s="2"/>
      <c r="F44" s="34">
        <f t="shared" si="6"/>
        <v>0</v>
      </c>
      <c r="G44" s="75">
        <f t="shared" si="7"/>
        <v>0</v>
      </c>
      <c r="H44" s="75">
        <v>7.25</v>
      </c>
      <c r="I44" s="75">
        <f t="shared" si="8"/>
        <v>0</v>
      </c>
      <c r="J44" s="95"/>
      <c r="K44" s="75"/>
      <c r="L44" s="7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7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>
        <v>1</v>
      </c>
    </row>
    <row r="45" spans="1:54" ht="14" x14ac:dyDescent="0.15">
      <c r="A45" s="73" t="s">
        <v>892</v>
      </c>
      <c r="B45" s="73" t="s">
        <v>75</v>
      </c>
      <c r="C45" s="1">
        <v>1</v>
      </c>
      <c r="D45" s="74" t="s">
        <v>893</v>
      </c>
      <c r="E45" s="2"/>
      <c r="F45" s="34">
        <f t="shared" si="6"/>
        <v>0</v>
      </c>
      <c r="G45" s="75">
        <f t="shared" si="7"/>
        <v>0</v>
      </c>
      <c r="H45" s="75">
        <v>8.5</v>
      </c>
      <c r="I45" s="75">
        <f t="shared" si="8"/>
        <v>0</v>
      </c>
      <c r="J45" s="95"/>
      <c r="K45" s="75"/>
      <c r="L45" s="75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74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>
        <v>1</v>
      </c>
    </row>
    <row r="46" spans="1:54" ht="14" x14ac:dyDescent="0.15">
      <c r="A46" s="73" t="s">
        <v>894</v>
      </c>
      <c r="B46" s="73" t="s">
        <v>75</v>
      </c>
      <c r="C46" s="1">
        <v>1</v>
      </c>
      <c r="D46" s="74" t="s">
        <v>893</v>
      </c>
      <c r="E46" s="2"/>
      <c r="F46" s="34">
        <f t="shared" si="6"/>
        <v>0</v>
      </c>
      <c r="G46" s="75">
        <f t="shared" si="7"/>
        <v>0</v>
      </c>
      <c r="H46" s="75">
        <v>7</v>
      </c>
      <c r="I46" s="75">
        <f t="shared" si="8"/>
        <v>0</v>
      </c>
      <c r="J46" s="95"/>
      <c r="K46" s="75"/>
      <c r="L46" s="75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74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>
        <v>0</v>
      </c>
    </row>
    <row r="47" spans="1:54" ht="14" x14ac:dyDescent="0.15">
      <c r="A47" s="73" t="s">
        <v>894</v>
      </c>
      <c r="B47" s="73" t="s">
        <v>75</v>
      </c>
      <c r="C47" s="1">
        <v>1</v>
      </c>
      <c r="D47" s="74" t="s">
        <v>893</v>
      </c>
      <c r="E47" s="2"/>
      <c r="F47" s="34">
        <f t="shared" si="6"/>
        <v>0</v>
      </c>
      <c r="G47" s="75">
        <f t="shared" si="7"/>
        <v>0</v>
      </c>
      <c r="H47" s="75">
        <v>7.5</v>
      </c>
      <c r="I47" s="75">
        <f t="shared" si="8"/>
        <v>0</v>
      </c>
      <c r="J47" s="95"/>
      <c r="K47" s="75"/>
      <c r="L47" s="75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74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>
        <v>2</v>
      </c>
    </row>
    <row r="48" spans="1:54" ht="14" x14ac:dyDescent="0.15">
      <c r="A48" s="73" t="s">
        <v>894</v>
      </c>
      <c r="B48" s="73" t="s">
        <v>75</v>
      </c>
      <c r="C48" s="1">
        <v>1</v>
      </c>
      <c r="D48" s="74" t="s">
        <v>893</v>
      </c>
      <c r="E48" s="2"/>
      <c r="F48" s="34">
        <f t="shared" si="6"/>
        <v>0</v>
      </c>
      <c r="G48" s="75">
        <f t="shared" si="7"/>
        <v>0</v>
      </c>
      <c r="H48" s="75">
        <v>8</v>
      </c>
      <c r="I48" s="75">
        <f t="shared" si="8"/>
        <v>0</v>
      </c>
      <c r="J48" s="95"/>
      <c r="K48" s="75"/>
      <c r="L48" s="75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74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>
        <v>1</v>
      </c>
    </row>
    <row r="49" spans="1:54" ht="14" x14ac:dyDescent="0.15">
      <c r="A49" s="73" t="s">
        <v>895</v>
      </c>
      <c r="B49" s="73" t="s">
        <v>75</v>
      </c>
      <c r="C49" s="1">
        <v>1</v>
      </c>
      <c r="D49" s="74" t="s">
        <v>893</v>
      </c>
      <c r="E49" s="2"/>
      <c r="F49" s="34">
        <f t="shared" si="6"/>
        <v>0</v>
      </c>
      <c r="G49" s="75">
        <f t="shared" si="7"/>
        <v>0</v>
      </c>
      <c r="H49" s="75">
        <v>7</v>
      </c>
      <c r="I49" s="75">
        <f t="shared" si="8"/>
        <v>0</v>
      </c>
      <c r="J49" s="95"/>
      <c r="K49" s="75"/>
      <c r="L49" s="75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74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>
        <v>0</v>
      </c>
      <c r="AS49" s="1">
        <v>0</v>
      </c>
      <c r="AT49" s="1">
        <v>0</v>
      </c>
      <c r="AU49" s="1">
        <v>2</v>
      </c>
      <c r="AV49" s="1">
        <v>1</v>
      </c>
      <c r="AW49" s="1">
        <v>0</v>
      </c>
      <c r="AX49" s="1">
        <v>2</v>
      </c>
      <c r="AY49" s="1"/>
      <c r="AZ49" s="1"/>
      <c r="BB49" s="1"/>
    </row>
    <row r="50" spans="1:54" ht="14" x14ac:dyDescent="0.15">
      <c r="A50" s="73" t="s">
        <v>895</v>
      </c>
      <c r="B50" s="73" t="s">
        <v>75</v>
      </c>
      <c r="C50" s="1">
        <v>1</v>
      </c>
      <c r="D50" s="74" t="s">
        <v>893</v>
      </c>
      <c r="E50" s="2"/>
      <c r="F50" s="34">
        <f t="shared" si="6"/>
        <v>0</v>
      </c>
      <c r="G50" s="75">
        <f t="shared" si="7"/>
        <v>0</v>
      </c>
      <c r="H50" s="75">
        <v>8.75</v>
      </c>
      <c r="I50" s="75">
        <f t="shared" si="8"/>
        <v>0</v>
      </c>
      <c r="J50" s="95"/>
      <c r="K50" s="75"/>
      <c r="L50" s="75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74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>
        <v>0</v>
      </c>
      <c r="AS50" s="1">
        <v>0</v>
      </c>
      <c r="AT50" s="1">
        <v>1</v>
      </c>
      <c r="AU50" s="1">
        <v>0</v>
      </c>
      <c r="AV50" s="1">
        <v>0</v>
      </c>
      <c r="AW50" s="1">
        <v>2</v>
      </c>
      <c r="AX50" s="1">
        <v>0</v>
      </c>
      <c r="AY50" s="1">
        <v>1</v>
      </c>
      <c r="AZ50" s="1"/>
      <c r="BB50" s="1"/>
    </row>
    <row r="51" spans="1:54" ht="14" x14ac:dyDescent="0.15">
      <c r="A51" s="73" t="s">
        <v>895</v>
      </c>
      <c r="B51" s="73" t="s">
        <v>75</v>
      </c>
      <c r="C51" s="1">
        <v>1</v>
      </c>
      <c r="D51" s="74" t="s">
        <v>893</v>
      </c>
      <c r="E51" s="2"/>
      <c r="F51" s="34">
        <f t="shared" si="6"/>
        <v>0</v>
      </c>
      <c r="G51" s="75">
        <f t="shared" si="7"/>
        <v>0</v>
      </c>
      <c r="H51" s="75">
        <v>6.5</v>
      </c>
      <c r="I51" s="75">
        <f t="shared" si="8"/>
        <v>0</v>
      </c>
      <c r="J51" s="95"/>
      <c r="K51" s="75"/>
      <c r="L51" s="7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74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/>
      <c r="AZ51" s="1"/>
      <c r="BA51" s="16">
        <v>1</v>
      </c>
      <c r="BB51" s="1">
        <v>1</v>
      </c>
    </row>
    <row r="52" spans="1:54" ht="14" x14ac:dyDescent="0.15">
      <c r="A52" s="73" t="s">
        <v>896</v>
      </c>
      <c r="B52" s="73" t="s">
        <v>75</v>
      </c>
      <c r="C52" s="1">
        <v>1</v>
      </c>
      <c r="D52" s="74" t="s">
        <v>893</v>
      </c>
      <c r="E52" s="2"/>
      <c r="F52" s="34">
        <f t="shared" si="6"/>
        <v>0</v>
      </c>
      <c r="G52" s="75">
        <f t="shared" si="7"/>
        <v>0</v>
      </c>
      <c r="H52" s="75">
        <v>9</v>
      </c>
      <c r="I52" s="75">
        <f t="shared" si="8"/>
        <v>0</v>
      </c>
      <c r="J52" s="95"/>
      <c r="K52" s="75"/>
      <c r="L52" s="75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74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>
        <v>4</v>
      </c>
      <c r="AS52" s="1">
        <v>1</v>
      </c>
      <c r="AT52" s="1">
        <v>7</v>
      </c>
      <c r="AU52" s="1">
        <v>1</v>
      </c>
      <c r="AV52" s="1">
        <v>0</v>
      </c>
      <c r="AW52" s="1">
        <v>0</v>
      </c>
      <c r="AX52" s="1">
        <v>0</v>
      </c>
      <c r="AY52" s="1"/>
      <c r="AZ52" s="1">
        <v>1</v>
      </c>
      <c r="BB52" s="1"/>
    </row>
    <row r="53" spans="1:54" ht="14" x14ac:dyDescent="0.15">
      <c r="A53" s="73" t="s">
        <v>896</v>
      </c>
      <c r="B53" s="73" t="s">
        <v>75</v>
      </c>
      <c r="C53" s="1">
        <v>1</v>
      </c>
      <c r="D53" s="74" t="s">
        <v>893</v>
      </c>
      <c r="E53" s="2"/>
      <c r="F53" s="34">
        <f t="shared" si="6"/>
        <v>0</v>
      </c>
      <c r="G53" s="75">
        <f t="shared" si="7"/>
        <v>0</v>
      </c>
      <c r="H53" s="75">
        <v>7</v>
      </c>
      <c r="I53" s="75">
        <f t="shared" si="8"/>
        <v>0</v>
      </c>
      <c r="J53" s="95"/>
      <c r="K53" s="75"/>
      <c r="L53" s="7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74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>
        <v>3</v>
      </c>
    </row>
    <row r="54" spans="1:54" ht="14" x14ac:dyDescent="0.15">
      <c r="A54" s="73" t="s">
        <v>896</v>
      </c>
      <c r="B54" s="73" t="s">
        <v>75</v>
      </c>
      <c r="C54" s="1">
        <v>1</v>
      </c>
      <c r="D54" s="74" t="s">
        <v>893</v>
      </c>
      <c r="E54" s="2"/>
      <c r="F54" s="34">
        <f t="shared" si="6"/>
        <v>0</v>
      </c>
      <c r="G54" s="75">
        <f t="shared" si="7"/>
        <v>0</v>
      </c>
      <c r="H54" s="75">
        <v>8</v>
      </c>
      <c r="I54" s="75">
        <f t="shared" si="8"/>
        <v>0</v>
      </c>
      <c r="J54" s="95"/>
      <c r="K54" s="75"/>
      <c r="L54" s="7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74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>
        <v>4</v>
      </c>
    </row>
    <row r="55" spans="1:54" ht="14" x14ac:dyDescent="0.15">
      <c r="A55" s="73" t="s">
        <v>896</v>
      </c>
      <c r="B55" s="73" t="s">
        <v>75</v>
      </c>
      <c r="C55" s="1">
        <v>1</v>
      </c>
      <c r="D55" s="74" t="s">
        <v>893</v>
      </c>
      <c r="E55" s="2"/>
      <c r="F55" s="34">
        <f t="shared" si="6"/>
        <v>0</v>
      </c>
      <c r="G55" s="75">
        <f t="shared" si="7"/>
        <v>0</v>
      </c>
      <c r="H55" s="75">
        <v>8.5</v>
      </c>
      <c r="I55" s="75">
        <f t="shared" si="8"/>
        <v>0</v>
      </c>
      <c r="J55" s="95"/>
      <c r="K55" s="75"/>
      <c r="L55" s="7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74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>
        <v>1</v>
      </c>
    </row>
    <row r="56" spans="1:54" ht="14" x14ac:dyDescent="0.15">
      <c r="A56" s="73" t="s">
        <v>897</v>
      </c>
      <c r="B56" s="73" t="s">
        <v>75</v>
      </c>
      <c r="C56" s="1">
        <v>1</v>
      </c>
      <c r="D56" s="74" t="s">
        <v>893</v>
      </c>
      <c r="E56" s="2"/>
      <c r="F56" s="34">
        <f t="shared" si="6"/>
        <v>0</v>
      </c>
      <c r="G56" s="75">
        <f t="shared" si="7"/>
        <v>0</v>
      </c>
      <c r="H56" s="75">
        <v>10.5</v>
      </c>
      <c r="I56" s="75">
        <f t="shared" si="8"/>
        <v>0</v>
      </c>
      <c r="J56" s="95"/>
      <c r="K56" s="75"/>
      <c r="L56" s="7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74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>
        <v>1</v>
      </c>
      <c r="AS56" s="1"/>
      <c r="AT56" s="1"/>
      <c r="AU56" s="1"/>
      <c r="AV56" s="1"/>
      <c r="AW56" s="1"/>
      <c r="AX56" s="1"/>
      <c r="AY56" s="1"/>
      <c r="AZ56" s="1"/>
      <c r="BB56" s="1"/>
    </row>
    <row r="57" spans="1:54" ht="14" x14ac:dyDescent="0.15">
      <c r="A57" s="73" t="s">
        <v>897</v>
      </c>
      <c r="B57" s="73" t="s">
        <v>75</v>
      </c>
      <c r="C57" s="1">
        <v>1</v>
      </c>
      <c r="D57" s="74" t="s">
        <v>893</v>
      </c>
      <c r="E57" s="2"/>
      <c r="F57" s="34">
        <f t="shared" si="6"/>
        <v>0</v>
      </c>
      <c r="G57" s="75">
        <f t="shared" si="7"/>
        <v>0</v>
      </c>
      <c r="H57" s="75">
        <v>14</v>
      </c>
      <c r="I57" s="75">
        <f t="shared" si="8"/>
        <v>0</v>
      </c>
      <c r="J57" s="95"/>
      <c r="K57" s="75"/>
      <c r="L57" s="75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74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>
        <v>1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/>
      <c r="AZ57" s="1"/>
      <c r="BB57" s="1">
        <v>1</v>
      </c>
    </row>
    <row r="58" spans="1:54" ht="14" x14ac:dyDescent="0.15">
      <c r="A58" s="73" t="s">
        <v>897</v>
      </c>
      <c r="B58" s="73" t="s">
        <v>75</v>
      </c>
      <c r="C58" s="1">
        <v>1</v>
      </c>
      <c r="D58" s="74" t="s">
        <v>893</v>
      </c>
      <c r="E58" s="2"/>
      <c r="F58" s="34">
        <f t="shared" si="6"/>
        <v>0</v>
      </c>
      <c r="G58" s="75">
        <f t="shared" si="7"/>
        <v>0</v>
      </c>
      <c r="H58" s="75">
        <v>17.5</v>
      </c>
      <c r="I58" s="75">
        <f t="shared" si="8"/>
        <v>0</v>
      </c>
      <c r="J58" s="95"/>
      <c r="K58" s="75"/>
      <c r="L58" s="7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74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1</v>
      </c>
      <c r="AX58" s="1">
        <v>0</v>
      </c>
      <c r="AY58" s="1"/>
      <c r="AZ58" s="1"/>
      <c r="BB58" s="1"/>
    </row>
    <row r="59" spans="1:54" ht="14" x14ac:dyDescent="0.15">
      <c r="A59" s="73" t="s">
        <v>898</v>
      </c>
      <c r="B59" s="73" t="s">
        <v>75</v>
      </c>
      <c r="C59" s="1">
        <v>1</v>
      </c>
      <c r="D59" s="74" t="s">
        <v>893</v>
      </c>
      <c r="E59" s="2"/>
      <c r="F59" s="34">
        <f t="shared" si="6"/>
        <v>0</v>
      </c>
      <c r="G59" s="75">
        <f t="shared" si="7"/>
        <v>0</v>
      </c>
      <c r="H59" s="75">
        <v>17.5</v>
      </c>
      <c r="I59" s="75">
        <f t="shared" si="8"/>
        <v>0</v>
      </c>
      <c r="J59" s="95"/>
      <c r="K59" s="75"/>
      <c r="L59" s="7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74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>
        <v>0</v>
      </c>
      <c r="AS59" s="1">
        <v>0</v>
      </c>
      <c r="AT59" s="1">
        <v>1</v>
      </c>
      <c r="AU59" s="1">
        <v>0</v>
      </c>
      <c r="AV59" s="1">
        <v>0</v>
      </c>
      <c r="AW59" s="1">
        <v>0</v>
      </c>
      <c r="AX59" s="1">
        <v>0</v>
      </c>
      <c r="AY59" s="1"/>
      <c r="AZ59" s="1"/>
      <c r="BB59" s="1"/>
    </row>
    <row r="60" spans="1:54" ht="14" x14ac:dyDescent="0.15">
      <c r="A60" s="73" t="s">
        <v>898</v>
      </c>
      <c r="B60" s="73" t="s">
        <v>75</v>
      </c>
      <c r="C60" s="1">
        <v>1</v>
      </c>
      <c r="D60" s="74" t="s">
        <v>893</v>
      </c>
      <c r="E60" s="2"/>
      <c r="F60" s="34">
        <f t="shared" si="6"/>
        <v>0</v>
      </c>
      <c r="G60" s="75">
        <f t="shared" si="7"/>
        <v>0</v>
      </c>
      <c r="H60" s="75">
        <v>16</v>
      </c>
      <c r="I60" s="75">
        <f t="shared" si="8"/>
        <v>0</v>
      </c>
      <c r="J60" s="95"/>
      <c r="K60" s="75"/>
      <c r="L60" s="7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74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>
        <v>0</v>
      </c>
      <c r="AS60" s="1">
        <v>0</v>
      </c>
      <c r="AT60" s="1">
        <v>1</v>
      </c>
      <c r="AU60" s="1">
        <v>1</v>
      </c>
      <c r="AV60" s="1"/>
      <c r="AW60" s="1"/>
      <c r="AX60" s="1"/>
      <c r="AY60" s="1"/>
      <c r="AZ60" s="1"/>
      <c r="BB60" s="1"/>
    </row>
    <row r="61" spans="1:54" ht="14" x14ac:dyDescent="0.15">
      <c r="A61" s="73" t="s">
        <v>898</v>
      </c>
      <c r="B61" s="73" t="s">
        <v>75</v>
      </c>
      <c r="C61" s="1">
        <v>1</v>
      </c>
      <c r="D61" s="74" t="s">
        <v>893</v>
      </c>
      <c r="E61" s="2"/>
      <c r="F61" s="34">
        <f t="shared" si="6"/>
        <v>0</v>
      </c>
      <c r="G61" s="75">
        <f t="shared" si="7"/>
        <v>0</v>
      </c>
      <c r="H61" s="75">
        <v>20</v>
      </c>
      <c r="I61" s="75">
        <f t="shared" si="8"/>
        <v>0</v>
      </c>
      <c r="J61" s="95"/>
      <c r="K61" s="75"/>
      <c r="L61" s="7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74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/>
      <c r="AY61" s="1"/>
      <c r="AZ61" s="1"/>
      <c r="BB61" s="1"/>
    </row>
    <row r="62" spans="1:54" ht="14" x14ac:dyDescent="0.15">
      <c r="A62" s="73" t="s">
        <v>898</v>
      </c>
      <c r="B62" s="73" t="s">
        <v>75</v>
      </c>
      <c r="C62" s="1">
        <v>1</v>
      </c>
      <c r="D62" s="74" t="s">
        <v>893</v>
      </c>
      <c r="E62" s="2"/>
      <c r="F62" s="34">
        <f t="shared" si="6"/>
        <v>0</v>
      </c>
      <c r="G62" s="75">
        <f t="shared" si="7"/>
        <v>0</v>
      </c>
      <c r="H62" s="75">
        <v>12</v>
      </c>
      <c r="I62" s="75">
        <f t="shared" si="8"/>
        <v>0</v>
      </c>
      <c r="J62" s="95"/>
      <c r="K62" s="75"/>
      <c r="L62" s="7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74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/>
      <c r="AY62" s="1"/>
      <c r="AZ62" s="1"/>
      <c r="BB62" s="1"/>
    </row>
    <row r="63" spans="1:54" ht="14" x14ac:dyDescent="0.15">
      <c r="A63" s="73" t="s">
        <v>898</v>
      </c>
      <c r="B63" s="73" t="s">
        <v>75</v>
      </c>
      <c r="C63" s="1">
        <v>1</v>
      </c>
      <c r="D63" s="74" t="s">
        <v>893</v>
      </c>
      <c r="E63" s="2"/>
      <c r="F63" s="34">
        <f t="shared" si="6"/>
        <v>0</v>
      </c>
      <c r="G63" s="75">
        <f t="shared" si="7"/>
        <v>0</v>
      </c>
      <c r="H63" s="75">
        <v>16.5</v>
      </c>
      <c r="I63" s="75">
        <f t="shared" si="8"/>
        <v>0</v>
      </c>
      <c r="J63" s="95"/>
      <c r="K63" s="75"/>
      <c r="L63" s="7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74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>
        <v>0</v>
      </c>
      <c r="AS63" s="1">
        <v>1</v>
      </c>
      <c r="AT63" s="1"/>
      <c r="AU63" s="1"/>
      <c r="AV63" s="1"/>
      <c r="AW63" s="1"/>
      <c r="AX63" s="1"/>
      <c r="AY63" s="1"/>
      <c r="AZ63" s="1"/>
      <c r="BB63" s="1"/>
    </row>
    <row r="64" spans="1:54" ht="28" x14ac:dyDescent="0.15">
      <c r="A64" s="73"/>
      <c r="B64" s="73"/>
      <c r="C64" s="1"/>
      <c r="D64" s="74"/>
      <c r="E64" s="2"/>
      <c r="F64" s="34"/>
      <c r="G64" s="75"/>
      <c r="H64" s="75"/>
      <c r="I64" s="75"/>
      <c r="J64" s="95"/>
      <c r="K64" s="75"/>
      <c r="L64" s="75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74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 t="s">
        <v>899</v>
      </c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x14ac:dyDescent="0.15">
      <c r="A65" s="17" t="s">
        <v>900</v>
      </c>
      <c r="B65" s="17"/>
      <c r="C65" s="1"/>
      <c r="D65" s="13"/>
      <c r="E65" s="2"/>
      <c r="F65" s="34"/>
      <c r="G65" s="33"/>
      <c r="H65" s="33"/>
      <c r="I65" s="33"/>
      <c r="J65" s="94"/>
      <c r="K65" s="33"/>
      <c r="L65" s="3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3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4" x14ac:dyDescent="0.15">
      <c r="A66" s="17" t="s">
        <v>901</v>
      </c>
      <c r="B66" s="17"/>
      <c r="C66" s="1"/>
      <c r="D66" s="13"/>
      <c r="E66" s="2"/>
      <c r="F66" s="34">
        <f t="shared" ref="F66:F74" si="9">E66*1.4</f>
        <v>0</v>
      </c>
      <c r="G66" s="33"/>
      <c r="H66" s="33">
        <v>25</v>
      </c>
      <c r="I66" s="33"/>
      <c r="J66" s="94" t="s">
        <v>902</v>
      </c>
      <c r="K66" s="33"/>
      <c r="L66" s="3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3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>
        <v>0</v>
      </c>
      <c r="AO66" s="1">
        <v>0</v>
      </c>
      <c r="AP66" s="1">
        <v>0</v>
      </c>
      <c r="AQ66" s="1"/>
      <c r="AR66" s="1"/>
      <c r="AS66" s="1"/>
      <c r="AT66" s="1"/>
      <c r="AU66" s="1"/>
      <c r="AV66" s="1"/>
      <c r="AW66" s="1"/>
      <c r="AX66" s="1"/>
      <c r="AY66" s="1"/>
      <c r="AZ66" s="1"/>
      <c r="BB66" s="1"/>
    </row>
    <row r="67" spans="1:54" ht="42" x14ac:dyDescent="0.15">
      <c r="A67" s="17" t="s">
        <v>903</v>
      </c>
      <c r="B67" s="17"/>
      <c r="C67" s="1"/>
      <c r="D67" s="13"/>
      <c r="E67" s="2"/>
      <c r="F67" s="34">
        <f t="shared" si="9"/>
        <v>0</v>
      </c>
      <c r="G67" s="33"/>
      <c r="H67" s="33">
        <v>25</v>
      </c>
      <c r="I67" s="33"/>
      <c r="J67" s="94" t="s">
        <v>904</v>
      </c>
      <c r="K67" s="33"/>
      <c r="L67" s="3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3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>
        <v>0</v>
      </c>
      <c r="AO67" s="1">
        <v>0</v>
      </c>
      <c r="AP67" s="1">
        <v>0</v>
      </c>
      <c r="AQ67" s="1"/>
      <c r="AR67" s="1"/>
      <c r="AS67" s="1"/>
      <c r="AT67" s="1"/>
      <c r="AU67" s="1"/>
      <c r="AV67" s="1"/>
      <c r="AW67" s="1"/>
      <c r="AX67" s="1"/>
      <c r="AY67" s="1"/>
      <c r="AZ67" s="1"/>
      <c r="BB67" s="1"/>
    </row>
    <row r="68" spans="1:54" x14ac:dyDescent="0.15">
      <c r="A68" s="17" t="s">
        <v>905</v>
      </c>
      <c r="B68" s="17"/>
      <c r="C68" s="1"/>
      <c r="D68" s="13"/>
      <c r="E68" s="2"/>
      <c r="F68" s="34">
        <f t="shared" si="9"/>
        <v>0</v>
      </c>
      <c r="G68" s="33"/>
      <c r="H68" s="33">
        <v>6.5</v>
      </c>
      <c r="I68" s="33"/>
      <c r="J68" s="94">
        <v>41</v>
      </c>
      <c r="K68" s="33"/>
      <c r="L68" s="3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3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>
        <v>0</v>
      </c>
      <c r="AO68" s="1">
        <v>0</v>
      </c>
      <c r="AP68" s="1">
        <v>0</v>
      </c>
      <c r="AQ68" s="1"/>
      <c r="AR68" s="1"/>
      <c r="AS68" s="1"/>
      <c r="AT68" s="1"/>
      <c r="AU68" s="1"/>
      <c r="AV68" s="1"/>
      <c r="AW68" s="1"/>
      <c r="AX68" s="1"/>
      <c r="AY68" s="1"/>
      <c r="AZ68" s="1"/>
      <c r="BB68" s="1"/>
    </row>
    <row r="69" spans="1:54" ht="14" x14ac:dyDescent="0.15">
      <c r="A69" s="17" t="s">
        <v>906</v>
      </c>
      <c r="B69" s="17"/>
      <c r="C69" s="1"/>
      <c r="D69" s="13"/>
      <c r="E69" s="2"/>
      <c r="F69" s="34">
        <f t="shared" si="9"/>
        <v>0</v>
      </c>
      <c r="G69" s="33"/>
      <c r="H69" s="33">
        <v>25</v>
      </c>
      <c r="I69" s="33"/>
      <c r="J69" s="94" t="s">
        <v>907</v>
      </c>
      <c r="K69" s="33"/>
      <c r="L69" s="3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3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>
        <v>0</v>
      </c>
      <c r="AO69" s="1">
        <v>0</v>
      </c>
      <c r="AP69" s="1">
        <v>0</v>
      </c>
      <c r="AQ69" s="1"/>
      <c r="AR69" s="1"/>
      <c r="AS69" s="13" t="s">
        <v>908</v>
      </c>
      <c r="AT69" s="1"/>
      <c r="AU69" s="1"/>
      <c r="AV69" s="1"/>
      <c r="AW69" s="1"/>
      <c r="AX69" s="1"/>
      <c r="AY69" s="1"/>
      <c r="AZ69" s="1"/>
      <c r="BB69" s="1"/>
    </row>
    <row r="70" spans="1:54" ht="42" x14ac:dyDescent="0.15">
      <c r="A70" s="17" t="s">
        <v>909</v>
      </c>
      <c r="B70" s="17"/>
      <c r="C70" s="1"/>
      <c r="D70" s="13"/>
      <c r="E70" s="2"/>
      <c r="F70" s="34">
        <f t="shared" si="9"/>
        <v>0</v>
      </c>
      <c r="G70" s="33"/>
      <c r="H70" s="33">
        <v>25</v>
      </c>
      <c r="I70" s="33"/>
      <c r="J70" s="94" t="s">
        <v>910</v>
      </c>
      <c r="K70" s="33"/>
      <c r="L70" s="3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3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>
        <v>1</v>
      </c>
      <c r="AN70" s="1">
        <v>0</v>
      </c>
      <c r="AO70" s="1">
        <v>1</v>
      </c>
      <c r="AP70" s="13" t="s">
        <v>911</v>
      </c>
      <c r="AQ70" s="13" t="s">
        <v>912</v>
      </c>
      <c r="AR70" s="1"/>
      <c r="AS70" s="1"/>
      <c r="AT70" s="1"/>
      <c r="AU70" s="1"/>
      <c r="AV70" s="1"/>
      <c r="AW70" s="1"/>
      <c r="AX70" s="1"/>
      <c r="AY70" s="1"/>
      <c r="AZ70" s="1"/>
      <c r="BB70" s="1"/>
    </row>
    <row r="71" spans="1:54" ht="14" x14ac:dyDescent="0.15">
      <c r="A71" s="17" t="s">
        <v>913</v>
      </c>
      <c r="B71" s="17"/>
      <c r="C71" s="1"/>
      <c r="D71" s="13"/>
      <c r="E71" s="2"/>
      <c r="F71" s="34">
        <f t="shared" si="9"/>
        <v>0</v>
      </c>
      <c r="G71" s="33"/>
      <c r="H71" s="33">
        <v>25</v>
      </c>
      <c r="I71" s="33"/>
      <c r="J71" s="94" t="s">
        <v>914</v>
      </c>
      <c r="K71" s="33"/>
      <c r="L71" s="3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3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>
        <v>0</v>
      </c>
      <c r="AO71" s="1"/>
      <c r="AP71" s="1">
        <v>0</v>
      </c>
      <c r="AQ71" s="1"/>
      <c r="AR71" s="1"/>
      <c r="AS71" s="13" t="s">
        <v>431</v>
      </c>
      <c r="AT71" s="1"/>
      <c r="AU71" s="1"/>
      <c r="AV71" s="1"/>
      <c r="AW71" s="1"/>
      <c r="AX71" s="1"/>
      <c r="AY71" s="1"/>
      <c r="AZ71" s="1"/>
      <c r="BB71" s="1"/>
    </row>
    <row r="72" spans="1:54" x14ac:dyDescent="0.15">
      <c r="A72" s="17" t="s">
        <v>915</v>
      </c>
      <c r="B72" s="17"/>
      <c r="C72" s="1"/>
      <c r="D72" s="13"/>
      <c r="E72" s="2"/>
      <c r="F72" s="34">
        <f t="shared" si="9"/>
        <v>0</v>
      </c>
      <c r="G72" s="33"/>
      <c r="H72" s="33"/>
      <c r="I72" s="33"/>
      <c r="J72" s="94">
        <v>0</v>
      </c>
      <c r="K72" s="33"/>
      <c r="L72" s="3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3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>
        <v>0</v>
      </c>
      <c r="AO72" s="1">
        <v>1</v>
      </c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x14ac:dyDescent="0.15">
      <c r="A73" s="17" t="s">
        <v>916</v>
      </c>
      <c r="B73" s="17"/>
      <c r="C73" s="1"/>
      <c r="D73" s="13"/>
      <c r="E73" s="2"/>
      <c r="F73" s="34">
        <f t="shared" si="9"/>
        <v>0</v>
      </c>
      <c r="G73" s="33"/>
      <c r="H73" s="33">
        <v>6.5</v>
      </c>
      <c r="I73" s="33"/>
      <c r="J73" s="94">
        <v>18</v>
      </c>
      <c r="K73" s="33"/>
      <c r="L73" s="3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3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>
        <v>0</v>
      </c>
      <c r="AO73" s="1">
        <v>0</v>
      </c>
      <c r="AP73" s="1">
        <v>0</v>
      </c>
      <c r="AQ73" s="1"/>
      <c r="AR73" s="1"/>
      <c r="AS73" s="1"/>
      <c r="AT73" s="1"/>
      <c r="AU73" s="1"/>
      <c r="AV73" s="1"/>
      <c r="AW73" s="1"/>
      <c r="AX73" s="1"/>
      <c r="AY73" s="1"/>
      <c r="AZ73" s="1"/>
      <c r="BB73" s="1"/>
    </row>
    <row r="74" spans="1:54" x14ac:dyDescent="0.15">
      <c r="A74" s="17" t="s">
        <v>917</v>
      </c>
      <c r="B74" s="17"/>
      <c r="C74" s="1"/>
      <c r="D74" s="13"/>
      <c r="E74" s="2"/>
      <c r="F74" s="34">
        <f t="shared" si="9"/>
        <v>0</v>
      </c>
      <c r="G74" s="33"/>
      <c r="H74" s="33">
        <v>18</v>
      </c>
      <c r="I74" s="33"/>
      <c r="J74" s="94">
        <v>2</v>
      </c>
      <c r="K74" s="33"/>
      <c r="L74" s="3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3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>
        <v>1</v>
      </c>
      <c r="AN74" s="1">
        <v>1</v>
      </c>
      <c r="AO74" s="1">
        <v>0</v>
      </c>
      <c r="AP74" s="1">
        <v>0</v>
      </c>
      <c r="AQ74" s="1"/>
      <c r="AR74" s="1"/>
      <c r="AS74" s="1"/>
      <c r="AT74" s="1"/>
      <c r="AU74" s="1"/>
      <c r="AV74" s="1"/>
      <c r="AW74" s="1"/>
      <c r="AX74" s="1"/>
      <c r="AY74" s="1"/>
      <c r="AZ74" s="1"/>
      <c r="BB74" s="1"/>
    </row>
    <row r="75" spans="1:54" x14ac:dyDescent="0.15">
      <c r="J75" s="97"/>
    </row>
    <row r="76" spans="1:54" x14ac:dyDescent="0.15">
      <c r="A76" s="16" t="s">
        <v>918</v>
      </c>
      <c r="J76" s="97"/>
    </row>
    <row r="78" spans="1:54" ht="14" x14ac:dyDescent="0.15">
      <c r="A78" s="78" t="s">
        <v>919</v>
      </c>
      <c r="B78" s="78" t="s">
        <v>920</v>
      </c>
      <c r="C78" s="79">
        <v>1</v>
      </c>
      <c r="D78" s="80" t="s">
        <v>865</v>
      </c>
      <c r="E78" s="81">
        <v>8</v>
      </c>
      <c r="F78" s="82">
        <f t="shared" ref="F78:F85" si="10">E78*1.4</f>
        <v>11.2</v>
      </c>
      <c r="G78" s="83">
        <f t="shared" ref="G78:G85" si="11">F78/C78</f>
        <v>11.2</v>
      </c>
      <c r="H78" s="83">
        <v>11.25</v>
      </c>
      <c r="I78" s="83">
        <f t="shared" ref="I78:I85" si="12">G78*0.85</f>
        <v>9.52</v>
      </c>
      <c r="J78" s="98"/>
      <c r="K78" s="83"/>
      <c r="L78" s="83"/>
      <c r="M78" s="76"/>
      <c r="N78" s="76"/>
      <c r="O78" s="76"/>
      <c r="P78" s="76"/>
      <c r="Q78" s="76"/>
      <c r="R78" s="76"/>
      <c r="S78" s="76"/>
      <c r="T78" s="76"/>
      <c r="U78" s="76"/>
      <c r="V78" s="84"/>
      <c r="W78" s="84">
        <v>2</v>
      </c>
      <c r="X78" s="84">
        <v>1</v>
      </c>
      <c r="Y78" s="84">
        <v>1</v>
      </c>
      <c r="Z78" s="84">
        <v>2</v>
      </c>
      <c r="AA78" s="84"/>
      <c r="AB78" s="84"/>
      <c r="AC78" s="84"/>
      <c r="AD78" s="84"/>
      <c r="AE78" s="84"/>
      <c r="AF78" s="84"/>
      <c r="AG78" s="84"/>
      <c r="AH78" s="84"/>
      <c r="AI78" s="76"/>
      <c r="AJ78" s="76"/>
      <c r="AK78" s="76"/>
      <c r="AL78" s="84"/>
      <c r="AM78" s="84"/>
      <c r="AN78" s="84"/>
      <c r="AO78" s="84"/>
      <c r="AP78" s="76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</row>
    <row r="79" spans="1:54" ht="14" x14ac:dyDescent="0.15">
      <c r="A79" s="85" t="s">
        <v>921</v>
      </c>
      <c r="B79" s="85" t="s">
        <v>920</v>
      </c>
      <c r="C79" s="86">
        <v>1</v>
      </c>
      <c r="D79" s="87" t="s">
        <v>922</v>
      </c>
      <c r="E79" s="88">
        <v>8</v>
      </c>
      <c r="F79" s="89">
        <f t="shared" si="10"/>
        <v>11.2</v>
      </c>
      <c r="G79" s="90">
        <f t="shared" si="11"/>
        <v>11.2</v>
      </c>
      <c r="H79" s="90">
        <v>11.25</v>
      </c>
      <c r="I79" s="90">
        <f t="shared" si="12"/>
        <v>9.52</v>
      </c>
      <c r="J79" s="99"/>
      <c r="K79" s="90"/>
      <c r="L79" s="90"/>
      <c r="M79" s="77"/>
      <c r="N79" s="77"/>
      <c r="O79" s="77"/>
      <c r="P79" s="77"/>
      <c r="Q79" s="77"/>
      <c r="R79" s="77"/>
      <c r="S79" s="77"/>
      <c r="T79" s="77"/>
      <c r="U79" s="77"/>
      <c r="V79" s="91"/>
      <c r="W79" s="91">
        <v>2</v>
      </c>
      <c r="X79" s="91">
        <v>0</v>
      </c>
      <c r="Y79" s="91">
        <v>0</v>
      </c>
      <c r="Z79" s="91">
        <v>1</v>
      </c>
      <c r="AA79" s="91">
        <v>2</v>
      </c>
      <c r="AB79" s="91">
        <v>2</v>
      </c>
      <c r="AC79" s="91">
        <v>1</v>
      </c>
      <c r="AD79" s="91">
        <v>1</v>
      </c>
      <c r="AE79" s="91">
        <v>2</v>
      </c>
      <c r="AF79" s="91">
        <v>1</v>
      </c>
      <c r="AG79" s="91"/>
      <c r="AH79" s="91"/>
      <c r="AI79" s="77"/>
      <c r="AJ79" s="77"/>
      <c r="AK79" s="77"/>
      <c r="AL79" s="91"/>
      <c r="AM79" s="91"/>
      <c r="AN79" s="91"/>
      <c r="AO79" s="91"/>
      <c r="AP79" s="77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</row>
    <row r="80" spans="1:54" ht="14" x14ac:dyDescent="0.15">
      <c r="A80" s="100" t="s">
        <v>923</v>
      </c>
      <c r="B80" s="100" t="s">
        <v>860</v>
      </c>
      <c r="C80" s="102">
        <v>6</v>
      </c>
      <c r="D80" s="104" t="s">
        <v>924</v>
      </c>
      <c r="E80" s="106">
        <v>32</v>
      </c>
      <c r="F80" s="108">
        <f t="shared" si="10"/>
        <v>44.8</v>
      </c>
      <c r="G80" s="110">
        <f t="shared" si="11"/>
        <v>7.4666666666666659</v>
      </c>
      <c r="H80" s="110">
        <v>7.5</v>
      </c>
      <c r="I80" s="110">
        <f t="shared" si="12"/>
        <v>6.3466666666666658</v>
      </c>
      <c r="J80" s="112"/>
      <c r="K80" s="110"/>
      <c r="L80" s="110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4"/>
      <c r="AB80" s="102"/>
      <c r="AC80" s="102"/>
      <c r="AD80" s="102"/>
      <c r="AE80" s="102"/>
      <c r="AF80" s="102"/>
      <c r="AG80" s="102"/>
      <c r="AH80" s="102">
        <v>0</v>
      </c>
      <c r="AI80" s="102">
        <v>0</v>
      </c>
      <c r="AJ80" s="102">
        <v>0</v>
      </c>
      <c r="AK80" s="102">
        <v>1</v>
      </c>
      <c r="AL80" s="102">
        <v>0</v>
      </c>
      <c r="AM80" s="102">
        <v>0</v>
      </c>
      <c r="AN80" s="102">
        <v>0</v>
      </c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</row>
    <row r="81" spans="1:54" ht="14" x14ac:dyDescent="0.15">
      <c r="A81" s="17" t="s">
        <v>871</v>
      </c>
      <c r="B81" s="17" t="s">
        <v>860</v>
      </c>
      <c r="C81" s="1">
        <v>8</v>
      </c>
      <c r="D81" s="13" t="s">
        <v>865</v>
      </c>
      <c r="E81" s="2">
        <v>45.84</v>
      </c>
      <c r="F81" s="34">
        <f t="shared" si="10"/>
        <v>64.176000000000002</v>
      </c>
      <c r="G81" s="33">
        <f t="shared" si="11"/>
        <v>8.0220000000000002</v>
      </c>
      <c r="H81" s="33">
        <v>8</v>
      </c>
      <c r="I81" s="33">
        <f t="shared" si="12"/>
        <v>6.8186999999999998</v>
      </c>
      <c r="J81" s="94"/>
      <c r="K81" s="33"/>
      <c r="L81" s="33"/>
      <c r="V81" s="16">
        <v>1</v>
      </c>
      <c r="W81" s="16">
        <v>0</v>
      </c>
      <c r="X81" s="16">
        <v>0</v>
      </c>
      <c r="Y81" s="16">
        <v>0</v>
      </c>
      <c r="Z81" s="16">
        <v>1</v>
      </c>
      <c r="AA81" s="16">
        <v>0</v>
      </c>
      <c r="AB81" s="16">
        <v>0</v>
      </c>
      <c r="AC81" s="16">
        <v>1</v>
      </c>
      <c r="AD81" s="16">
        <v>1</v>
      </c>
      <c r="AE81" s="16">
        <v>0</v>
      </c>
      <c r="AF81" s="16">
        <v>0</v>
      </c>
      <c r="AG81" s="16">
        <v>1</v>
      </c>
      <c r="AI81" s="16"/>
      <c r="AJ81" s="16"/>
      <c r="AK81" s="16"/>
    </row>
    <row r="82" spans="1:54" ht="14" x14ac:dyDescent="0.15">
      <c r="A82" s="101" t="s">
        <v>925</v>
      </c>
      <c r="B82" s="101" t="s">
        <v>926</v>
      </c>
      <c r="C82" s="103">
        <v>12</v>
      </c>
      <c r="D82" s="105" t="s">
        <v>927</v>
      </c>
      <c r="E82" s="107">
        <v>34.07</v>
      </c>
      <c r="F82" s="109">
        <f t="shared" si="10"/>
        <v>47.698</v>
      </c>
      <c r="G82" s="111">
        <f t="shared" si="11"/>
        <v>3.9748333333333332</v>
      </c>
      <c r="H82" s="111">
        <v>4</v>
      </c>
      <c r="I82" s="111">
        <f t="shared" si="12"/>
        <v>3.3786083333333332</v>
      </c>
      <c r="J82" s="113"/>
      <c r="K82" s="111"/>
      <c r="L82" s="111"/>
      <c r="M82" s="114"/>
      <c r="N82" s="114"/>
      <c r="O82" s="114"/>
      <c r="P82" s="114"/>
      <c r="Q82" s="114"/>
      <c r="R82" s="114"/>
      <c r="S82" s="114"/>
      <c r="T82" s="114"/>
      <c r="U82" s="114"/>
      <c r="V82" s="115">
        <v>1</v>
      </c>
      <c r="W82" s="115">
        <v>3</v>
      </c>
      <c r="X82" s="115">
        <v>3</v>
      </c>
      <c r="Y82" s="115">
        <v>3</v>
      </c>
      <c r="Z82" s="115"/>
      <c r="AA82" s="115"/>
      <c r="AB82" s="115"/>
      <c r="AC82" s="115"/>
      <c r="AD82" s="115"/>
      <c r="AE82" s="115"/>
      <c r="AF82" s="115"/>
      <c r="AG82" s="115"/>
      <c r="AH82" s="115"/>
      <c r="AI82" s="114"/>
      <c r="AJ82" s="114"/>
      <c r="AK82" s="114"/>
      <c r="AL82" s="115"/>
      <c r="AM82" s="115"/>
      <c r="AN82" s="115"/>
      <c r="AO82" s="115"/>
      <c r="AP82" s="114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</row>
    <row r="83" spans="1:54" s="1" customFormat="1" ht="12" customHeight="1" x14ac:dyDescent="0.15">
      <c r="A83" s="17" t="s">
        <v>928</v>
      </c>
      <c r="B83" s="17" t="s">
        <v>82</v>
      </c>
      <c r="C83" s="1">
        <v>1</v>
      </c>
      <c r="D83" s="13" t="s">
        <v>86</v>
      </c>
      <c r="E83" s="2">
        <v>6.4</v>
      </c>
      <c r="F83" s="34">
        <f t="shared" si="10"/>
        <v>8.9599999999999991</v>
      </c>
      <c r="G83" s="33">
        <f t="shared" si="11"/>
        <v>8.9599999999999991</v>
      </c>
      <c r="H83" s="33">
        <v>9</v>
      </c>
      <c r="I83" s="75">
        <f t="shared" si="12"/>
        <v>7.6159999999999988</v>
      </c>
      <c r="J83" s="94"/>
      <c r="K83" s="33"/>
      <c r="L83" s="33"/>
      <c r="AA83" s="13"/>
      <c r="AO83" s="1">
        <v>0</v>
      </c>
      <c r="AP83" s="1">
        <v>1</v>
      </c>
    </row>
    <row r="84" spans="1:54" s="1" customFormat="1" ht="12" customHeight="1" x14ac:dyDescent="0.15">
      <c r="A84" s="17" t="s">
        <v>929</v>
      </c>
      <c r="B84" s="17" t="s">
        <v>930</v>
      </c>
      <c r="C84" s="1">
        <v>6</v>
      </c>
      <c r="D84" s="13" t="s">
        <v>709</v>
      </c>
      <c r="E84" s="2">
        <v>24.59</v>
      </c>
      <c r="F84" s="34">
        <f t="shared" si="10"/>
        <v>34.425999999999995</v>
      </c>
      <c r="G84" s="33">
        <f t="shared" si="11"/>
        <v>5.7376666666666658</v>
      </c>
      <c r="H84" s="33">
        <v>5.75</v>
      </c>
      <c r="I84" s="33">
        <f t="shared" si="12"/>
        <v>4.8770166666666661</v>
      </c>
      <c r="J84" s="94"/>
      <c r="K84" s="33"/>
      <c r="L84" s="33"/>
      <c r="M84"/>
      <c r="N84"/>
      <c r="O84"/>
      <c r="P84"/>
      <c r="Q84"/>
      <c r="R84"/>
      <c r="S84"/>
      <c r="T84"/>
      <c r="U84"/>
      <c r="V84" s="16">
        <v>1</v>
      </c>
      <c r="W84" s="16">
        <v>2</v>
      </c>
      <c r="X84" s="16">
        <v>2</v>
      </c>
      <c r="Y84" s="16">
        <v>0</v>
      </c>
      <c r="Z84" s="16">
        <v>1</v>
      </c>
      <c r="AA84" s="16">
        <v>2</v>
      </c>
      <c r="AB84" s="16">
        <v>0</v>
      </c>
      <c r="AC84" s="16">
        <v>2</v>
      </c>
      <c r="AD84" s="16">
        <v>0</v>
      </c>
      <c r="AE84" s="16">
        <v>0</v>
      </c>
      <c r="AF84" s="16">
        <v>0</v>
      </c>
      <c r="AG84" s="16">
        <v>1</v>
      </c>
      <c r="AH84" s="16"/>
      <c r="AI84" s="16"/>
      <c r="AJ84" s="16"/>
      <c r="AK84" s="16"/>
      <c r="AL84" s="16"/>
      <c r="AM84" s="16"/>
      <c r="AN84" s="16"/>
      <c r="AO84" s="16"/>
      <c r="AP84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</row>
    <row r="85" spans="1:54" ht="14" x14ac:dyDescent="0.15">
      <c r="A85" s="73" t="s">
        <v>929</v>
      </c>
      <c r="B85" s="73" t="s">
        <v>931</v>
      </c>
      <c r="C85" s="1">
        <v>12</v>
      </c>
      <c r="D85" s="74" t="s">
        <v>709</v>
      </c>
      <c r="E85" s="2">
        <v>63</v>
      </c>
      <c r="F85" s="34">
        <f t="shared" si="10"/>
        <v>88.199999999999989</v>
      </c>
      <c r="G85" s="75">
        <f t="shared" si="11"/>
        <v>7.3499999999999988</v>
      </c>
      <c r="H85" s="75">
        <v>7.25</v>
      </c>
      <c r="I85" s="75">
        <f t="shared" si="12"/>
        <v>6.2474999999999987</v>
      </c>
      <c r="J85" s="95"/>
      <c r="K85" s="75"/>
      <c r="L85" s="75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74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>
        <v>2</v>
      </c>
      <c r="AM85" s="1">
        <v>1</v>
      </c>
      <c r="AN85" s="1">
        <v>2</v>
      </c>
      <c r="AO85" s="1">
        <v>1</v>
      </c>
      <c r="AP85" s="1">
        <v>0</v>
      </c>
      <c r="AQ85" s="13" t="s">
        <v>932</v>
      </c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</sheetData>
  <sortState xmlns:xlrd2="http://schemas.microsoft.com/office/spreadsheetml/2017/richdata2" ref="A78:BB85">
    <sortCondition ref="A78"/>
  </sortState>
  <printOptions gridLines="1"/>
  <pageMargins left="0.39370078740157483" right="0.15748031496062992" top="0.74803149606299213" bottom="0.74803149606299213" header="0.31496062992125984" footer="0.31496062992125984"/>
  <pageSetup fitToHeight="0" orientation="landscape" r:id="rId1"/>
  <rowBreaks count="1" manualBreakCount="1">
    <brk id="33" max="16383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>
      <selection sqref="A1:XFD1"/>
    </sheetView>
  </sheetViews>
  <sheetFormatPr baseColWidth="10" defaultColWidth="8.83203125" defaultRowHeight="13" x14ac:dyDescent="0.15"/>
  <cols>
    <col min="1" max="1" width="18" bestFit="1" customWidth="1"/>
    <col min="2" max="2" width="20.5" bestFit="1" customWidth="1"/>
    <col min="4" max="4" width="14.1640625" bestFit="1" customWidth="1"/>
  </cols>
  <sheetData>
    <row r="1" spans="1:4" x14ac:dyDescent="0.15">
      <c r="C1" t="s">
        <v>933</v>
      </c>
      <c r="D1" t="s">
        <v>934</v>
      </c>
    </row>
    <row r="2" spans="1:4" x14ac:dyDescent="0.15">
      <c r="A2" t="s">
        <v>685</v>
      </c>
      <c r="B2" t="s">
        <v>850</v>
      </c>
      <c r="C2">
        <v>7.5</v>
      </c>
      <c r="D2">
        <v>36</v>
      </c>
    </row>
    <row r="3" spans="1:4" x14ac:dyDescent="0.15">
      <c r="A3" t="s">
        <v>859</v>
      </c>
      <c r="B3" t="s">
        <v>860</v>
      </c>
      <c r="C3">
        <v>7</v>
      </c>
      <c r="D3">
        <v>0</v>
      </c>
    </row>
    <row r="4" spans="1:4" x14ac:dyDescent="0.15">
      <c r="A4" t="s">
        <v>863</v>
      </c>
      <c r="B4" t="s">
        <v>860</v>
      </c>
      <c r="C4">
        <v>7</v>
      </c>
      <c r="D4">
        <v>0</v>
      </c>
    </row>
    <row r="5" spans="1:4" x14ac:dyDescent="0.15">
      <c r="A5" t="s">
        <v>919</v>
      </c>
      <c r="B5" t="s">
        <v>920</v>
      </c>
      <c r="C5">
        <v>11.25</v>
      </c>
      <c r="D5">
        <v>3</v>
      </c>
    </row>
    <row r="6" spans="1:4" x14ac:dyDescent="0.15">
      <c r="A6" t="s">
        <v>921</v>
      </c>
      <c r="B6" t="s">
        <v>920</v>
      </c>
      <c r="C6">
        <v>11.25</v>
      </c>
      <c r="D6">
        <v>2</v>
      </c>
    </row>
    <row r="7" spans="1:4" x14ac:dyDescent="0.15">
      <c r="A7" t="s">
        <v>869</v>
      </c>
      <c r="B7" t="s">
        <v>860</v>
      </c>
      <c r="C7">
        <v>11</v>
      </c>
      <c r="D7">
        <v>2</v>
      </c>
    </row>
    <row r="8" spans="1:4" x14ac:dyDescent="0.15">
      <c r="A8" t="s">
        <v>871</v>
      </c>
      <c r="B8" t="s">
        <v>860</v>
      </c>
      <c r="C8">
        <v>11.75</v>
      </c>
      <c r="D8">
        <v>5</v>
      </c>
    </row>
    <row r="9" spans="1:4" x14ac:dyDescent="0.15">
      <c r="A9" t="s">
        <v>871</v>
      </c>
      <c r="B9" t="s">
        <v>860</v>
      </c>
      <c r="C9">
        <v>8</v>
      </c>
      <c r="D9">
        <v>1</v>
      </c>
    </row>
    <row r="10" spans="1:4" x14ac:dyDescent="0.15">
      <c r="A10" t="s">
        <v>700</v>
      </c>
      <c r="B10" t="s">
        <v>851</v>
      </c>
      <c r="C10">
        <v>13.25</v>
      </c>
      <c r="D10">
        <v>7</v>
      </c>
    </row>
    <row r="11" spans="1:4" x14ac:dyDescent="0.15">
      <c r="A11" t="s">
        <v>925</v>
      </c>
      <c r="B11" t="s">
        <v>926</v>
      </c>
      <c r="C11">
        <v>4</v>
      </c>
      <c r="D11">
        <v>7</v>
      </c>
    </row>
    <row r="12" spans="1:4" x14ac:dyDescent="0.15">
      <c r="A12" t="s">
        <v>929</v>
      </c>
      <c r="B12" t="s">
        <v>930</v>
      </c>
      <c r="C12">
        <v>5.75</v>
      </c>
      <c r="D12">
        <v>5</v>
      </c>
    </row>
    <row r="14" spans="1:4" x14ac:dyDescent="0.15">
      <c r="A14" t="s">
        <v>889</v>
      </c>
      <c r="C14">
        <v>12</v>
      </c>
      <c r="D14">
        <v>5</v>
      </c>
    </row>
    <row r="15" spans="1:4" x14ac:dyDescent="0.15">
      <c r="A15" t="s">
        <v>887</v>
      </c>
      <c r="C15">
        <v>10</v>
      </c>
      <c r="D15">
        <v>0</v>
      </c>
    </row>
    <row r="16" spans="1:4" x14ac:dyDescent="0.15">
      <c r="A16" t="s">
        <v>882</v>
      </c>
      <c r="D16">
        <v>0</v>
      </c>
    </row>
    <row r="17" spans="1:4" x14ac:dyDescent="0.15">
      <c r="A17" t="s">
        <v>935</v>
      </c>
      <c r="D17">
        <v>1</v>
      </c>
    </row>
  </sheetData>
  <printOptions gridLines="1"/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I67"/>
  <sheetViews>
    <sheetView topLeftCell="A31" zoomScaleNormal="100" workbookViewId="0">
      <selection activeCell="BM38" sqref="BM38"/>
    </sheetView>
  </sheetViews>
  <sheetFormatPr baseColWidth="10" defaultColWidth="8.83203125" defaultRowHeight="13" x14ac:dyDescent="0.15"/>
  <cols>
    <col min="1" max="1" width="20" customWidth="1"/>
    <col min="2" max="2" width="10.6640625" customWidth="1"/>
    <col min="3" max="17" width="9.1640625" hidden="1" customWidth="1"/>
    <col min="18" max="18" width="8.33203125" hidden="1" customWidth="1"/>
    <col min="19" max="19" width="6.83203125" style="16" customWidth="1"/>
    <col min="20" max="20" width="9.1640625" style="16" customWidth="1"/>
    <col min="21" max="59" width="9.1640625" hidden="1" customWidth="1"/>
    <col min="60" max="60" width="11.83203125" style="15" hidden="1" customWidth="1"/>
    <col min="61" max="64" width="9.1640625" hidden="1" customWidth="1"/>
    <col min="65" max="65" width="10.83203125" style="15" customWidth="1"/>
    <col min="66" max="106" width="9.1640625" hidden="1" customWidth="1"/>
    <col min="107" max="107" width="0.1640625" hidden="1" customWidth="1"/>
    <col min="109" max="109" width="9.5" customWidth="1"/>
    <col min="111" max="111" width="9.83203125" customWidth="1"/>
    <col min="112" max="112" width="10.33203125" customWidth="1"/>
    <col min="113" max="113" width="19.83203125" customWidth="1"/>
  </cols>
  <sheetData>
    <row r="1" spans="1:113" s="40" customFormat="1" ht="61.5" customHeight="1" x14ac:dyDescent="0.15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6</v>
      </c>
      <c r="H1" s="40" t="s">
        <v>7</v>
      </c>
      <c r="I1" s="40" t="s">
        <v>9</v>
      </c>
      <c r="J1" s="40" t="s">
        <v>10</v>
      </c>
      <c r="K1" s="40" t="s">
        <v>11</v>
      </c>
      <c r="L1" s="40" t="s">
        <v>12</v>
      </c>
      <c r="M1" s="40" t="s">
        <v>13</v>
      </c>
      <c r="N1" s="40" t="s">
        <v>14</v>
      </c>
      <c r="O1" s="40" t="s">
        <v>15</v>
      </c>
      <c r="P1" s="40" t="s">
        <v>16</v>
      </c>
      <c r="Q1" s="40" t="s">
        <v>17</v>
      </c>
      <c r="R1" s="40" t="s">
        <v>18</v>
      </c>
      <c r="S1" s="45" t="s">
        <v>936</v>
      </c>
      <c r="T1" s="45" t="s">
        <v>19</v>
      </c>
      <c r="U1" s="40" t="s">
        <v>21</v>
      </c>
      <c r="V1" s="40" t="s">
        <v>22</v>
      </c>
      <c r="W1" s="40" t="s">
        <v>23</v>
      </c>
      <c r="X1" s="40" t="s">
        <v>24</v>
      </c>
      <c r="Y1" s="40" t="s">
        <v>25</v>
      </c>
      <c r="Z1" s="40" t="s">
        <v>26</v>
      </c>
      <c r="AA1" s="40" t="s">
        <v>27</v>
      </c>
      <c r="AB1" s="40" t="s">
        <v>28</v>
      </c>
      <c r="AC1" s="40" t="s">
        <v>29</v>
      </c>
      <c r="AD1" s="40" t="s">
        <v>30</v>
      </c>
      <c r="AE1" s="40" t="s">
        <v>31</v>
      </c>
      <c r="AF1" s="40" t="s">
        <v>32</v>
      </c>
      <c r="AG1" s="40" t="s">
        <v>33</v>
      </c>
      <c r="AH1" s="40" t="s">
        <v>34</v>
      </c>
      <c r="AI1" s="40" t="s">
        <v>35</v>
      </c>
      <c r="AJ1" s="40" t="s">
        <v>36</v>
      </c>
      <c r="AK1" s="40" t="s">
        <v>37</v>
      </c>
      <c r="AL1" s="40" t="s">
        <v>38</v>
      </c>
      <c r="AM1" s="40" t="s">
        <v>39</v>
      </c>
      <c r="AN1" s="40" t="s">
        <v>40</v>
      </c>
      <c r="AO1" s="40" t="s">
        <v>41</v>
      </c>
      <c r="AP1" s="40" t="s">
        <v>42</v>
      </c>
      <c r="AQ1" s="40" t="s">
        <v>43</v>
      </c>
      <c r="AR1" s="40" t="s">
        <v>44</v>
      </c>
      <c r="AS1" s="40" t="s">
        <v>45</v>
      </c>
      <c r="AT1" s="40" t="s">
        <v>46</v>
      </c>
      <c r="AU1" s="40" t="s">
        <v>47</v>
      </c>
      <c r="AV1" s="40" t="s">
        <v>48</v>
      </c>
      <c r="AW1" s="40" t="s">
        <v>49</v>
      </c>
      <c r="AX1" s="40" t="s">
        <v>50</v>
      </c>
      <c r="AY1" s="40" t="s">
        <v>51</v>
      </c>
      <c r="AZ1" s="40" t="s">
        <v>52</v>
      </c>
      <c r="BA1" s="40" t="s">
        <v>53</v>
      </c>
      <c r="BB1" s="40" t="s">
        <v>54</v>
      </c>
      <c r="BC1" s="40" t="s">
        <v>55</v>
      </c>
      <c r="BD1" s="40" t="s">
        <v>56</v>
      </c>
      <c r="BE1" s="40" t="s">
        <v>57</v>
      </c>
      <c r="BF1" s="40" t="s">
        <v>58</v>
      </c>
      <c r="BG1" s="40" t="s">
        <v>63</v>
      </c>
      <c r="BH1" s="67" t="s">
        <v>937</v>
      </c>
      <c r="BI1" s="40" t="s">
        <v>65</v>
      </c>
      <c r="BJ1" s="40" t="s">
        <v>66</v>
      </c>
      <c r="BK1" s="40" t="s">
        <v>67</v>
      </c>
      <c r="BL1" s="40" t="s">
        <v>68</v>
      </c>
      <c r="BM1" s="67" t="s">
        <v>938</v>
      </c>
      <c r="BN1" s="40" t="s">
        <v>939</v>
      </c>
      <c r="BO1" s="40" t="s">
        <v>940</v>
      </c>
      <c r="BP1" s="40" t="s">
        <v>941</v>
      </c>
      <c r="BQ1" s="40" t="s">
        <v>942</v>
      </c>
      <c r="BR1" s="40" t="s">
        <v>943</v>
      </c>
      <c r="BS1" s="40" t="s">
        <v>944</v>
      </c>
      <c r="BT1" s="40" t="s">
        <v>945</v>
      </c>
      <c r="BU1" s="40" t="s">
        <v>946</v>
      </c>
      <c r="BV1" s="40" t="s">
        <v>947</v>
      </c>
      <c r="BW1" s="40" t="s">
        <v>948</v>
      </c>
      <c r="BX1" s="40" t="s">
        <v>949</v>
      </c>
      <c r="BY1" s="40" t="s">
        <v>950</v>
      </c>
      <c r="BZ1" s="40" t="s">
        <v>951</v>
      </c>
      <c r="CA1" s="40" t="s">
        <v>952</v>
      </c>
      <c r="CB1" s="40" t="s">
        <v>953</v>
      </c>
      <c r="CC1" s="40" t="s">
        <v>954</v>
      </c>
      <c r="CD1" s="40" t="s">
        <v>955</v>
      </c>
      <c r="CE1" s="40" t="s">
        <v>956</v>
      </c>
      <c r="CF1" s="40" t="s">
        <v>957</v>
      </c>
      <c r="CG1" s="40" t="s">
        <v>958</v>
      </c>
      <c r="CH1" s="40" t="s">
        <v>959</v>
      </c>
      <c r="CI1" s="40" t="s">
        <v>960</v>
      </c>
      <c r="CJ1" s="40" t="s">
        <v>961</v>
      </c>
      <c r="CK1" s="40" t="s">
        <v>962</v>
      </c>
      <c r="CL1" s="40" t="s">
        <v>963</v>
      </c>
      <c r="CM1" s="40" t="s">
        <v>964</v>
      </c>
      <c r="CN1" s="40" t="s">
        <v>965</v>
      </c>
      <c r="CO1" s="40" t="s">
        <v>966</v>
      </c>
      <c r="CP1" s="40" t="s">
        <v>967</v>
      </c>
      <c r="CQ1" s="40" t="s">
        <v>968</v>
      </c>
      <c r="CR1" s="40" t="s">
        <v>969</v>
      </c>
      <c r="CS1" s="40" t="s">
        <v>970</v>
      </c>
      <c r="CT1" s="40" t="s">
        <v>971</v>
      </c>
      <c r="CU1" s="40" t="s">
        <v>972</v>
      </c>
      <c r="CV1" s="40" t="s">
        <v>973</v>
      </c>
      <c r="CW1" s="40" t="s">
        <v>974</v>
      </c>
      <c r="CX1" s="40" t="s">
        <v>975</v>
      </c>
      <c r="CY1" s="40" t="s">
        <v>976</v>
      </c>
      <c r="CZ1" s="40" t="s">
        <v>977</v>
      </c>
      <c r="DA1" s="40" t="s">
        <v>978</v>
      </c>
      <c r="DB1" s="40" t="s">
        <v>979</v>
      </c>
      <c r="DC1" s="40" t="s">
        <v>980</v>
      </c>
      <c r="DD1" s="1" t="s">
        <v>981</v>
      </c>
      <c r="DE1" s="1" t="s">
        <v>982</v>
      </c>
      <c r="DF1" s="1" t="s">
        <v>983</v>
      </c>
      <c r="DG1" s="13" t="s">
        <v>786</v>
      </c>
      <c r="DH1" s="1" t="s">
        <v>984</v>
      </c>
      <c r="DI1" s="1" t="s">
        <v>985</v>
      </c>
    </row>
    <row r="2" spans="1:113" x14ac:dyDescent="0.15">
      <c r="A2" t="s">
        <v>70</v>
      </c>
    </row>
    <row r="3" spans="1:113" x14ac:dyDescent="0.15">
      <c r="A3" t="s">
        <v>123</v>
      </c>
      <c r="B3" t="s">
        <v>75</v>
      </c>
      <c r="C3">
        <v>1</v>
      </c>
      <c r="D3" t="s">
        <v>107</v>
      </c>
      <c r="E3">
        <v>1.41</v>
      </c>
      <c r="F3">
        <v>1.833</v>
      </c>
      <c r="G3">
        <v>2.1262799999999999</v>
      </c>
      <c r="H3">
        <v>2.1262799999999999</v>
      </c>
      <c r="I3">
        <v>2.338908</v>
      </c>
      <c r="J3">
        <v>2</v>
      </c>
      <c r="K3">
        <v>-0.12627999999999995</v>
      </c>
      <c r="L3">
        <v>-0.12627999999999995</v>
      </c>
      <c r="M3" t="s">
        <v>112</v>
      </c>
      <c r="N3">
        <v>2</v>
      </c>
      <c r="O3">
        <v>1.06314</v>
      </c>
      <c r="P3">
        <v>1</v>
      </c>
      <c r="Q3">
        <v>-6.3139999999999974E-2</v>
      </c>
      <c r="R3">
        <v>-0.12627999999999995</v>
      </c>
      <c r="S3" s="16" t="s">
        <v>112</v>
      </c>
      <c r="T3" s="16">
        <v>1</v>
      </c>
      <c r="U3" t="s">
        <v>986</v>
      </c>
      <c r="V3">
        <v>30</v>
      </c>
      <c r="W3">
        <v>24</v>
      </c>
      <c r="X3">
        <v>20</v>
      </c>
      <c r="Y3">
        <v>37</v>
      </c>
      <c r="Z3">
        <v>21</v>
      </c>
      <c r="AA3" t="s">
        <v>78</v>
      </c>
      <c r="AB3">
        <v>31</v>
      </c>
      <c r="AC3">
        <v>30</v>
      </c>
      <c r="AD3">
        <v>24</v>
      </c>
      <c r="AE3">
        <v>26</v>
      </c>
      <c r="AF3">
        <v>23</v>
      </c>
      <c r="AY3">
        <v>14</v>
      </c>
      <c r="AZ3">
        <v>7</v>
      </c>
      <c r="BA3">
        <v>13</v>
      </c>
      <c r="BB3">
        <v>16</v>
      </c>
      <c r="BC3">
        <v>16</v>
      </c>
      <c r="BD3">
        <v>4</v>
      </c>
      <c r="BE3">
        <v>21</v>
      </c>
      <c r="BF3">
        <v>11</v>
      </c>
      <c r="BG3">
        <v>23</v>
      </c>
      <c r="BH3" s="15">
        <v>17</v>
      </c>
      <c r="BI3">
        <v>18</v>
      </c>
      <c r="BJ3">
        <v>19</v>
      </c>
      <c r="BM3" s="15" t="s">
        <v>986</v>
      </c>
      <c r="BP3">
        <v>0</v>
      </c>
    </row>
    <row r="4" spans="1:113" x14ac:dyDescent="0.15">
      <c r="A4" t="s">
        <v>137</v>
      </c>
      <c r="B4" t="s">
        <v>75</v>
      </c>
      <c r="C4">
        <v>1</v>
      </c>
      <c r="D4" t="s">
        <v>107</v>
      </c>
      <c r="E4">
        <v>1.47</v>
      </c>
      <c r="F4">
        <v>1.911</v>
      </c>
      <c r="G4">
        <v>2.2167599999999998</v>
      </c>
      <c r="H4">
        <v>2.2167599999999998</v>
      </c>
      <c r="I4">
        <v>2.4384359999999998</v>
      </c>
      <c r="J4">
        <v>2</v>
      </c>
      <c r="K4">
        <v>-0.21675999999999984</v>
      </c>
      <c r="L4">
        <v>-0.21675999999999984</v>
      </c>
      <c r="M4" t="s">
        <v>112</v>
      </c>
      <c r="N4">
        <v>2</v>
      </c>
      <c r="O4">
        <v>1.1083799999999999</v>
      </c>
      <c r="P4">
        <v>1</v>
      </c>
      <c r="Q4">
        <v>-0.10837999999999992</v>
      </c>
      <c r="R4">
        <v>-0.21675999999999984</v>
      </c>
      <c r="S4" s="16" t="s">
        <v>112</v>
      </c>
      <c r="T4" s="16">
        <v>1</v>
      </c>
      <c r="U4" t="s">
        <v>987</v>
      </c>
      <c r="V4">
        <v>100</v>
      </c>
      <c r="W4">
        <v>45</v>
      </c>
      <c r="X4">
        <v>90</v>
      </c>
      <c r="Y4">
        <v>66</v>
      </c>
      <c r="Z4">
        <v>83</v>
      </c>
      <c r="AA4">
        <v>48</v>
      </c>
      <c r="AB4">
        <v>70</v>
      </c>
      <c r="AC4">
        <v>93</v>
      </c>
      <c r="AD4">
        <v>23</v>
      </c>
      <c r="AV4">
        <v>22</v>
      </c>
      <c r="AX4">
        <v>13</v>
      </c>
      <c r="AZ4">
        <v>3</v>
      </c>
      <c r="BA4">
        <v>6</v>
      </c>
      <c r="BE4">
        <v>85</v>
      </c>
      <c r="BF4">
        <v>83</v>
      </c>
      <c r="BH4" s="15">
        <v>39</v>
      </c>
      <c r="BI4">
        <v>63</v>
      </c>
      <c r="BJ4">
        <v>86</v>
      </c>
      <c r="BM4" s="15" t="s">
        <v>987</v>
      </c>
      <c r="BP4">
        <v>0</v>
      </c>
    </row>
    <row r="5" spans="1:113" x14ac:dyDescent="0.15">
      <c r="A5" t="s">
        <v>145</v>
      </c>
      <c r="B5" t="s">
        <v>75</v>
      </c>
      <c r="C5">
        <v>1</v>
      </c>
      <c r="D5" t="s">
        <v>146</v>
      </c>
      <c r="E5">
        <v>1.98</v>
      </c>
      <c r="F5">
        <v>2.5739999999999998</v>
      </c>
      <c r="G5">
        <v>2.9858399999999996</v>
      </c>
      <c r="H5">
        <v>2.9858399999999996</v>
      </c>
      <c r="I5">
        <v>3.284424</v>
      </c>
      <c r="J5">
        <v>3</v>
      </c>
      <c r="K5">
        <v>1.4160000000000394E-2</v>
      </c>
      <c r="L5">
        <v>1.4160000000000394E-2</v>
      </c>
      <c r="M5" t="s">
        <v>147</v>
      </c>
      <c r="N5">
        <v>1</v>
      </c>
      <c r="O5">
        <v>2.9858399999999996</v>
      </c>
      <c r="P5">
        <v>3</v>
      </c>
      <c r="Q5">
        <v>1.4160000000000394E-2</v>
      </c>
      <c r="R5">
        <v>1.4160000000000394E-2</v>
      </c>
      <c r="S5" s="16" t="s">
        <v>147</v>
      </c>
      <c r="T5" s="16">
        <v>3</v>
      </c>
      <c r="AT5">
        <v>15</v>
      </c>
      <c r="AU5">
        <v>5</v>
      </c>
      <c r="BA5">
        <v>15</v>
      </c>
      <c r="BB5">
        <v>16</v>
      </c>
      <c r="BD5">
        <v>10</v>
      </c>
      <c r="BP5">
        <v>0</v>
      </c>
    </row>
    <row r="6" spans="1:113" x14ac:dyDescent="0.15">
      <c r="A6" t="s">
        <v>187</v>
      </c>
      <c r="B6" t="s">
        <v>75</v>
      </c>
      <c r="C6">
        <v>1</v>
      </c>
      <c r="D6" t="s">
        <v>107</v>
      </c>
      <c r="E6">
        <v>8</v>
      </c>
      <c r="F6">
        <v>10.4</v>
      </c>
      <c r="G6">
        <v>12.064</v>
      </c>
      <c r="H6">
        <v>12.064</v>
      </c>
      <c r="I6">
        <v>13.2704</v>
      </c>
      <c r="J6">
        <v>12</v>
      </c>
      <c r="K6">
        <v>-6.4000000000000057E-2</v>
      </c>
      <c r="L6">
        <v>-6.4000000000000057E-2</v>
      </c>
      <c r="M6" t="s">
        <v>110</v>
      </c>
      <c r="N6">
        <v>4</v>
      </c>
      <c r="O6">
        <v>3.016</v>
      </c>
      <c r="P6">
        <v>3</v>
      </c>
      <c r="Q6">
        <v>-1.6000000000000014E-2</v>
      </c>
      <c r="R6">
        <v>-6.4000000000000057E-2</v>
      </c>
      <c r="S6" s="16" t="s">
        <v>110</v>
      </c>
      <c r="T6" s="16">
        <v>3</v>
      </c>
      <c r="BH6" s="15">
        <v>7.75</v>
      </c>
      <c r="BI6">
        <v>7.5</v>
      </c>
      <c r="BJ6">
        <v>7.25</v>
      </c>
      <c r="BP6">
        <v>0</v>
      </c>
    </row>
    <row r="7" spans="1:113" x14ac:dyDescent="0.15">
      <c r="A7" t="s">
        <v>197</v>
      </c>
      <c r="B7" t="s">
        <v>75</v>
      </c>
      <c r="C7">
        <v>1</v>
      </c>
      <c r="D7" t="s">
        <v>134</v>
      </c>
      <c r="E7">
        <v>2.66</v>
      </c>
      <c r="F7">
        <v>3.4580000000000002</v>
      </c>
      <c r="G7">
        <v>4.0112800000000002</v>
      </c>
      <c r="H7">
        <v>4.0112800000000002</v>
      </c>
      <c r="I7">
        <v>4.412408000000001</v>
      </c>
      <c r="J7">
        <v>4</v>
      </c>
      <c r="K7">
        <v>-1.1280000000000179E-2</v>
      </c>
      <c r="L7">
        <v>-1.1280000000000179E-2</v>
      </c>
      <c r="M7" t="s">
        <v>134</v>
      </c>
      <c r="N7">
        <v>1</v>
      </c>
      <c r="O7">
        <v>4.0112800000000002</v>
      </c>
      <c r="P7">
        <v>4</v>
      </c>
      <c r="Q7">
        <v>-1.1280000000000179E-2</v>
      </c>
      <c r="R7">
        <v>-1.1280000000000179E-2</v>
      </c>
      <c r="S7" s="16" t="s">
        <v>134</v>
      </c>
      <c r="T7" s="16">
        <v>4</v>
      </c>
      <c r="BH7" s="15">
        <v>32</v>
      </c>
      <c r="BI7">
        <v>41</v>
      </c>
      <c r="BJ7">
        <v>45</v>
      </c>
      <c r="BP7">
        <v>0</v>
      </c>
    </row>
    <row r="8" spans="1:113" x14ac:dyDescent="0.15">
      <c r="A8" t="s">
        <v>206</v>
      </c>
      <c r="B8" t="s">
        <v>75</v>
      </c>
      <c r="C8">
        <v>1</v>
      </c>
      <c r="D8" t="s">
        <v>107</v>
      </c>
      <c r="E8">
        <v>1.51</v>
      </c>
      <c r="F8">
        <v>1.9630000000000001</v>
      </c>
      <c r="G8">
        <v>2.2770799999999998</v>
      </c>
      <c r="H8">
        <v>2.2770799999999998</v>
      </c>
      <c r="I8">
        <v>2.504788</v>
      </c>
      <c r="J8">
        <v>2</v>
      </c>
      <c r="K8">
        <v>-0.27707999999999977</v>
      </c>
      <c r="L8">
        <v>-0.27707999999999977</v>
      </c>
      <c r="M8" t="s">
        <v>149</v>
      </c>
      <c r="N8">
        <v>1</v>
      </c>
      <c r="O8">
        <v>2.2770799999999998</v>
      </c>
      <c r="P8">
        <v>2</v>
      </c>
      <c r="Q8">
        <v>-0.27707999999999977</v>
      </c>
      <c r="R8">
        <v>-0.27707999999999977</v>
      </c>
      <c r="S8" s="16" t="s">
        <v>149</v>
      </c>
      <c r="T8" s="16">
        <v>2</v>
      </c>
      <c r="U8" t="s">
        <v>988</v>
      </c>
      <c r="AT8">
        <v>8</v>
      </c>
      <c r="AV8">
        <v>3</v>
      </c>
      <c r="AW8">
        <v>10</v>
      </c>
      <c r="AX8">
        <v>14</v>
      </c>
      <c r="AY8" t="s">
        <v>204</v>
      </c>
      <c r="AZ8">
        <v>1</v>
      </c>
      <c r="BA8">
        <v>5</v>
      </c>
      <c r="BB8">
        <v>5</v>
      </c>
      <c r="BC8">
        <v>0</v>
      </c>
      <c r="BD8">
        <v>9</v>
      </c>
      <c r="BE8">
        <v>0</v>
      </c>
      <c r="BG8" t="s">
        <v>78</v>
      </c>
      <c r="BH8" s="15">
        <v>4</v>
      </c>
      <c r="BI8">
        <v>6</v>
      </c>
      <c r="BJ8">
        <v>3</v>
      </c>
      <c r="BM8" s="15" t="s">
        <v>988</v>
      </c>
      <c r="BP8">
        <v>0</v>
      </c>
    </row>
    <row r="9" spans="1:113" x14ac:dyDescent="0.15">
      <c r="A9" t="s">
        <v>207</v>
      </c>
      <c r="B9" t="s">
        <v>75</v>
      </c>
      <c r="C9">
        <v>1</v>
      </c>
      <c r="D9" t="s">
        <v>107</v>
      </c>
      <c r="E9">
        <v>1.41</v>
      </c>
      <c r="F9">
        <v>1.833</v>
      </c>
      <c r="G9">
        <v>2.1262799999999999</v>
      </c>
      <c r="H9">
        <v>2.1262799999999999</v>
      </c>
      <c r="I9">
        <v>2.338908</v>
      </c>
      <c r="J9">
        <v>2</v>
      </c>
      <c r="K9">
        <v>-0.12627999999999995</v>
      </c>
      <c r="L9">
        <v>-0.12627999999999995</v>
      </c>
      <c r="M9" t="s">
        <v>112</v>
      </c>
      <c r="N9">
        <v>2</v>
      </c>
      <c r="O9">
        <v>1.06314</v>
      </c>
      <c r="P9">
        <v>1</v>
      </c>
      <c r="Q9">
        <v>-6.3139999999999974E-2</v>
      </c>
      <c r="R9">
        <v>-0.12627999999999995</v>
      </c>
      <c r="S9" s="16" t="s">
        <v>112</v>
      </c>
      <c r="T9" s="16">
        <v>1</v>
      </c>
      <c r="U9" t="s">
        <v>989</v>
      </c>
      <c r="V9">
        <v>38</v>
      </c>
      <c r="W9">
        <v>30</v>
      </c>
      <c r="X9">
        <v>26</v>
      </c>
      <c r="Y9">
        <v>30</v>
      </c>
      <c r="Z9">
        <v>40</v>
      </c>
      <c r="AA9">
        <v>18</v>
      </c>
      <c r="AB9">
        <v>27</v>
      </c>
      <c r="AC9">
        <v>18</v>
      </c>
      <c r="AY9">
        <v>25</v>
      </c>
      <c r="AZ9">
        <v>18</v>
      </c>
      <c r="BA9">
        <v>11</v>
      </c>
      <c r="BB9">
        <v>12</v>
      </c>
      <c r="BC9">
        <v>13</v>
      </c>
      <c r="BD9" t="s">
        <v>78</v>
      </c>
      <c r="BE9">
        <v>15</v>
      </c>
      <c r="BG9" t="s">
        <v>78</v>
      </c>
      <c r="BH9" s="15">
        <v>18</v>
      </c>
      <c r="BI9">
        <v>10</v>
      </c>
      <c r="BM9" s="15" t="s">
        <v>989</v>
      </c>
      <c r="BP9">
        <v>0</v>
      </c>
    </row>
    <row r="10" spans="1:113" x14ac:dyDescent="0.15">
      <c r="A10" t="s">
        <v>218</v>
      </c>
      <c r="B10" t="s">
        <v>75</v>
      </c>
      <c r="C10">
        <v>1</v>
      </c>
      <c r="D10" t="s">
        <v>107</v>
      </c>
      <c r="E10">
        <v>2.82</v>
      </c>
      <c r="F10">
        <v>3.6659999999999999</v>
      </c>
      <c r="G10">
        <v>4.2525599999999999</v>
      </c>
      <c r="H10">
        <v>4.2525599999999999</v>
      </c>
      <c r="I10">
        <v>4.677816</v>
      </c>
      <c r="J10">
        <v>4</v>
      </c>
      <c r="K10">
        <v>-0.2525599999999999</v>
      </c>
      <c r="L10">
        <v>-0.2525599999999999</v>
      </c>
      <c r="M10" t="s">
        <v>110</v>
      </c>
      <c r="N10">
        <v>4</v>
      </c>
      <c r="O10">
        <v>1.06314</v>
      </c>
      <c r="P10">
        <v>1</v>
      </c>
      <c r="Q10">
        <v>-6.3139999999999974E-2</v>
      </c>
      <c r="R10">
        <v>-0.2525599999999999</v>
      </c>
      <c r="S10" s="16" t="s">
        <v>110</v>
      </c>
      <c r="T10" s="16">
        <v>1</v>
      </c>
      <c r="U10" t="s">
        <v>990</v>
      </c>
      <c r="BE10">
        <v>4</v>
      </c>
      <c r="BF10">
        <v>10</v>
      </c>
      <c r="BG10" t="s">
        <v>78</v>
      </c>
      <c r="BH10" s="15">
        <v>12</v>
      </c>
      <c r="BI10">
        <v>5</v>
      </c>
      <c r="BJ10">
        <v>7</v>
      </c>
      <c r="BM10" s="15" t="s">
        <v>990</v>
      </c>
      <c r="BP10">
        <v>0</v>
      </c>
    </row>
    <row r="11" spans="1:113" x14ac:dyDescent="0.15">
      <c r="A11" t="s">
        <v>226</v>
      </c>
      <c r="B11" t="s">
        <v>75</v>
      </c>
      <c r="C11">
        <v>1</v>
      </c>
      <c r="D11" t="s">
        <v>107</v>
      </c>
      <c r="E11">
        <v>1.98</v>
      </c>
      <c r="F11">
        <v>2.5739999999999998</v>
      </c>
      <c r="G11">
        <v>2.9858399999999996</v>
      </c>
      <c r="H11">
        <v>2.9858399999999996</v>
      </c>
      <c r="I11">
        <v>3.284424</v>
      </c>
      <c r="J11">
        <v>3</v>
      </c>
      <c r="K11">
        <v>1.4160000000000394E-2</v>
      </c>
      <c r="L11">
        <v>1.4160000000000394E-2</v>
      </c>
      <c r="M11" t="s">
        <v>149</v>
      </c>
      <c r="N11">
        <v>1</v>
      </c>
      <c r="O11">
        <v>2.9858399999999996</v>
      </c>
      <c r="P11">
        <v>3</v>
      </c>
      <c r="Q11">
        <v>1.4160000000000394E-2</v>
      </c>
      <c r="R11">
        <v>1.4160000000000394E-2</v>
      </c>
      <c r="S11" s="16" t="s">
        <v>149</v>
      </c>
      <c r="T11" s="16">
        <v>3</v>
      </c>
      <c r="U11" t="s">
        <v>991</v>
      </c>
      <c r="BD11">
        <v>26</v>
      </c>
      <c r="BE11">
        <v>28</v>
      </c>
      <c r="BF11">
        <v>39</v>
      </c>
      <c r="BG11" t="s">
        <v>78</v>
      </c>
      <c r="BH11" s="15">
        <v>25</v>
      </c>
      <c r="BI11">
        <v>27</v>
      </c>
      <c r="BJ11">
        <v>54</v>
      </c>
      <c r="BM11" s="15" t="s">
        <v>991</v>
      </c>
      <c r="BP11">
        <v>0</v>
      </c>
    </row>
    <row r="12" spans="1:113" x14ac:dyDescent="0.15">
      <c r="A12" t="s">
        <v>227</v>
      </c>
      <c r="B12" t="s">
        <v>75</v>
      </c>
      <c r="C12">
        <v>1</v>
      </c>
      <c r="D12" t="s">
        <v>107</v>
      </c>
      <c r="E12">
        <v>1.98</v>
      </c>
      <c r="F12">
        <v>2.5739999999999998</v>
      </c>
      <c r="G12">
        <v>2.9858399999999996</v>
      </c>
      <c r="H12">
        <v>2.9858399999999996</v>
      </c>
      <c r="I12">
        <v>3.284424</v>
      </c>
      <c r="J12">
        <v>3</v>
      </c>
      <c r="K12">
        <v>1.4160000000000394E-2</v>
      </c>
      <c r="L12">
        <v>1.4160000000000394E-2</v>
      </c>
      <c r="M12" t="s">
        <v>149</v>
      </c>
      <c r="N12">
        <v>1</v>
      </c>
      <c r="O12">
        <v>2.9858399999999996</v>
      </c>
      <c r="P12">
        <v>3</v>
      </c>
      <c r="Q12">
        <v>1.4160000000000394E-2</v>
      </c>
      <c r="R12">
        <v>1.4160000000000394E-2</v>
      </c>
      <c r="S12" s="16" t="s">
        <v>149</v>
      </c>
      <c r="T12" s="16">
        <v>3</v>
      </c>
      <c r="U12" t="s">
        <v>992</v>
      </c>
      <c r="BA12">
        <v>30</v>
      </c>
      <c r="BB12">
        <v>22</v>
      </c>
      <c r="BC12">
        <v>37</v>
      </c>
      <c r="BD12">
        <v>9</v>
      </c>
      <c r="BE12">
        <v>15</v>
      </c>
      <c r="BF12">
        <v>25</v>
      </c>
      <c r="BG12" t="s">
        <v>78</v>
      </c>
      <c r="BH12" s="15">
        <v>9</v>
      </c>
      <c r="BI12">
        <v>21</v>
      </c>
      <c r="BJ12">
        <v>17</v>
      </c>
      <c r="BM12" s="15" t="s">
        <v>992</v>
      </c>
      <c r="BP12">
        <v>0</v>
      </c>
    </row>
    <row r="13" spans="1:113" x14ac:dyDescent="0.15">
      <c r="A13" t="s">
        <v>228</v>
      </c>
      <c r="B13" t="s">
        <v>75</v>
      </c>
      <c r="C13">
        <v>1</v>
      </c>
      <c r="D13" t="s">
        <v>107</v>
      </c>
      <c r="E13">
        <v>1.98</v>
      </c>
      <c r="F13">
        <v>2.5739999999999998</v>
      </c>
      <c r="G13">
        <v>2.9858399999999996</v>
      </c>
      <c r="H13">
        <v>2.9858399999999996</v>
      </c>
      <c r="I13">
        <v>3.284424</v>
      </c>
      <c r="J13">
        <v>3</v>
      </c>
      <c r="K13">
        <v>1.4160000000000394E-2</v>
      </c>
      <c r="L13">
        <v>1.4160000000000394E-2</v>
      </c>
      <c r="M13" t="s">
        <v>149</v>
      </c>
      <c r="N13">
        <v>1</v>
      </c>
      <c r="O13">
        <v>2.9858399999999996</v>
      </c>
      <c r="P13">
        <v>3</v>
      </c>
      <c r="Q13">
        <v>1.4160000000000394E-2</v>
      </c>
      <c r="R13">
        <v>1.4160000000000394E-2</v>
      </c>
      <c r="S13" s="16" t="s">
        <v>149</v>
      </c>
      <c r="T13" s="16">
        <v>3</v>
      </c>
      <c r="U13" t="s">
        <v>991</v>
      </c>
      <c r="AU13">
        <v>37</v>
      </c>
      <c r="AV13">
        <v>40</v>
      </c>
      <c r="AW13">
        <v>20</v>
      </c>
      <c r="AX13" t="s">
        <v>78</v>
      </c>
      <c r="AY13">
        <v>20</v>
      </c>
      <c r="AZ13">
        <v>31</v>
      </c>
      <c r="BA13">
        <v>17</v>
      </c>
      <c r="BB13">
        <v>23</v>
      </c>
      <c r="BC13">
        <v>15</v>
      </c>
      <c r="BD13">
        <v>11</v>
      </c>
      <c r="BE13">
        <v>8</v>
      </c>
      <c r="BF13">
        <v>16</v>
      </c>
      <c r="BG13" t="s">
        <v>78</v>
      </c>
      <c r="BH13" s="15">
        <v>11</v>
      </c>
      <c r="BI13">
        <v>19</v>
      </c>
      <c r="BJ13">
        <v>8</v>
      </c>
      <c r="BM13" s="15" t="s">
        <v>991</v>
      </c>
      <c r="BP13">
        <v>0</v>
      </c>
    </row>
    <row r="14" spans="1:113" x14ac:dyDescent="0.15">
      <c r="A14" t="s">
        <v>229</v>
      </c>
      <c r="B14" t="s">
        <v>230</v>
      </c>
      <c r="C14">
        <v>1</v>
      </c>
      <c r="D14" t="s">
        <v>107</v>
      </c>
      <c r="E14">
        <v>1.98</v>
      </c>
      <c r="F14">
        <v>2.5739999999999998</v>
      </c>
      <c r="G14">
        <v>2.9858399999999996</v>
      </c>
      <c r="H14">
        <v>2.9858399999999996</v>
      </c>
      <c r="I14">
        <v>3.284424</v>
      </c>
      <c r="J14">
        <v>3</v>
      </c>
      <c r="K14">
        <v>1.4160000000000394E-2</v>
      </c>
      <c r="L14">
        <v>1.4160000000000394E-2</v>
      </c>
      <c r="M14" t="s">
        <v>149</v>
      </c>
      <c r="N14">
        <v>1</v>
      </c>
      <c r="O14">
        <v>2.9858399999999996</v>
      </c>
      <c r="P14">
        <v>3</v>
      </c>
      <c r="Q14">
        <v>1.4160000000000394E-2</v>
      </c>
      <c r="R14">
        <v>1.4160000000000394E-2</v>
      </c>
      <c r="S14" s="16" t="s">
        <v>149</v>
      </c>
      <c r="T14" s="16">
        <v>3</v>
      </c>
      <c r="U14" t="s">
        <v>993</v>
      </c>
      <c r="BA14">
        <v>24</v>
      </c>
      <c r="BB14">
        <v>19</v>
      </c>
      <c r="BC14">
        <v>8</v>
      </c>
      <c r="BD14">
        <v>12</v>
      </c>
      <c r="BE14">
        <v>13</v>
      </c>
      <c r="BF14">
        <v>17</v>
      </c>
      <c r="BH14" s="15">
        <v>11</v>
      </c>
      <c r="BI14">
        <v>31</v>
      </c>
      <c r="BJ14">
        <v>7</v>
      </c>
      <c r="BM14" s="15" t="s">
        <v>993</v>
      </c>
      <c r="BP14">
        <v>0</v>
      </c>
    </row>
    <row r="15" spans="1:113" x14ac:dyDescent="0.15">
      <c r="A15" t="s">
        <v>232</v>
      </c>
      <c r="B15" t="s">
        <v>75</v>
      </c>
      <c r="C15">
        <v>1</v>
      </c>
      <c r="D15" t="s">
        <v>107</v>
      </c>
      <c r="E15">
        <v>2.12</v>
      </c>
      <c r="F15">
        <v>2.7560000000000002</v>
      </c>
      <c r="G15">
        <v>3.1969600000000002</v>
      </c>
      <c r="H15">
        <v>3.1969600000000002</v>
      </c>
      <c r="I15">
        <v>3.5166560000000007</v>
      </c>
      <c r="J15">
        <v>3</v>
      </c>
      <c r="K15">
        <v>-0.19696000000000025</v>
      </c>
      <c r="L15">
        <v>-0.19696000000000025</v>
      </c>
      <c r="M15" t="s">
        <v>149</v>
      </c>
      <c r="N15">
        <v>1</v>
      </c>
      <c r="O15">
        <v>3.1969600000000002</v>
      </c>
      <c r="P15">
        <v>3</v>
      </c>
      <c r="Q15">
        <v>-0.19696000000000025</v>
      </c>
      <c r="R15">
        <v>-0.19696000000000025</v>
      </c>
      <c r="S15" s="16" t="s">
        <v>149</v>
      </c>
      <c r="T15" s="16">
        <v>3</v>
      </c>
      <c r="U15" t="s">
        <v>994</v>
      </c>
      <c r="BC15">
        <v>5</v>
      </c>
      <c r="BD15">
        <v>0</v>
      </c>
      <c r="BE15">
        <v>0</v>
      </c>
      <c r="BF15">
        <v>0</v>
      </c>
      <c r="BG15" t="s">
        <v>78</v>
      </c>
      <c r="BH15" s="15">
        <v>2</v>
      </c>
      <c r="BI15">
        <v>0</v>
      </c>
      <c r="BJ15">
        <v>0</v>
      </c>
      <c r="BM15" s="15" t="s">
        <v>994</v>
      </c>
      <c r="BP15">
        <v>0</v>
      </c>
    </row>
    <row r="16" spans="1:113" x14ac:dyDescent="0.15">
      <c r="A16" t="s">
        <v>238</v>
      </c>
      <c r="B16" t="s">
        <v>75</v>
      </c>
      <c r="C16">
        <v>1</v>
      </c>
      <c r="D16" t="s">
        <v>107</v>
      </c>
      <c r="E16">
        <v>2.31</v>
      </c>
      <c r="F16">
        <v>3.0030000000000001</v>
      </c>
      <c r="G16">
        <v>3.4834799999999997</v>
      </c>
      <c r="H16">
        <v>3.4834799999999997</v>
      </c>
      <c r="I16">
        <v>3.8318279999999998</v>
      </c>
      <c r="J16">
        <v>3</v>
      </c>
      <c r="K16">
        <v>-0.48347999999999969</v>
      </c>
      <c r="L16">
        <v>-0.48347999999999969</v>
      </c>
      <c r="M16" t="s">
        <v>149</v>
      </c>
      <c r="N16">
        <v>1</v>
      </c>
      <c r="O16">
        <v>3.4834799999999997</v>
      </c>
      <c r="P16">
        <v>3</v>
      </c>
      <c r="Q16">
        <v>-0.48347999999999969</v>
      </c>
      <c r="R16">
        <v>-0.48347999999999969</v>
      </c>
      <c r="S16" s="16" t="s">
        <v>149</v>
      </c>
      <c r="T16" s="16">
        <v>3</v>
      </c>
      <c r="U16" t="s">
        <v>987</v>
      </c>
      <c r="BC16">
        <v>3</v>
      </c>
      <c r="BD16">
        <v>3</v>
      </c>
      <c r="BE16">
        <v>4</v>
      </c>
      <c r="BF16">
        <v>4</v>
      </c>
      <c r="BG16" t="s">
        <v>78</v>
      </c>
      <c r="BH16" s="15">
        <v>3</v>
      </c>
      <c r="BI16">
        <v>5</v>
      </c>
      <c r="BJ16">
        <v>0</v>
      </c>
      <c r="BM16" s="15" t="s">
        <v>987</v>
      </c>
      <c r="BP16">
        <v>0</v>
      </c>
    </row>
    <row r="17" spans="1:113" x14ac:dyDescent="0.15">
      <c r="A17" t="s">
        <v>258</v>
      </c>
      <c r="B17" t="s">
        <v>75</v>
      </c>
      <c r="C17">
        <v>1</v>
      </c>
      <c r="D17" t="s">
        <v>107</v>
      </c>
      <c r="E17">
        <v>11.72</v>
      </c>
      <c r="F17">
        <v>15.236000000000001</v>
      </c>
      <c r="G17">
        <v>17.673759999999998</v>
      </c>
      <c r="H17">
        <v>17.673759999999998</v>
      </c>
      <c r="I17">
        <v>19.441136</v>
      </c>
      <c r="J17">
        <v>18</v>
      </c>
      <c r="K17">
        <v>0.32624000000000208</v>
      </c>
      <c r="L17">
        <v>0.32624000000000208</v>
      </c>
      <c r="M17" t="s">
        <v>108</v>
      </c>
      <c r="N17">
        <v>4</v>
      </c>
      <c r="O17">
        <v>4.4184399999999995</v>
      </c>
      <c r="P17">
        <v>4</v>
      </c>
      <c r="Q17">
        <v>-0.41843999999999948</v>
      </c>
      <c r="R17">
        <v>-1.6737599999999979</v>
      </c>
      <c r="S17" s="16" t="s">
        <v>108</v>
      </c>
      <c r="T17" s="16">
        <v>4</v>
      </c>
      <c r="Z17">
        <v>11</v>
      </c>
      <c r="AA17">
        <v>10.5</v>
      </c>
      <c r="AB17">
        <v>13</v>
      </c>
      <c r="AC17">
        <v>13</v>
      </c>
      <c r="AD17">
        <v>8.75</v>
      </c>
      <c r="BF17">
        <v>14.5</v>
      </c>
      <c r="BG17" t="s">
        <v>259</v>
      </c>
      <c r="BH17" s="15">
        <v>13.75</v>
      </c>
      <c r="BI17">
        <v>11.5</v>
      </c>
      <c r="BJ17">
        <v>13</v>
      </c>
      <c r="BP17">
        <v>0</v>
      </c>
    </row>
    <row r="18" spans="1:113" x14ac:dyDescent="0.15">
      <c r="A18" t="s">
        <v>270</v>
      </c>
      <c r="B18" t="s">
        <v>75</v>
      </c>
      <c r="C18">
        <v>1</v>
      </c>
      <c r="D18" t="s">
        <v>107</v>
      </c>
      <c r="E18">
        <v>1.98</v>
      </c>
      <c r="F18">
        <v>2.5739999999999998</v>
      </c>
      <c r="G18">
        <v>2.9858399999999996</v>
      </c>
      <c r="H18">
        <v>2.9858399999999996</v>
      </c>
      <c r="I18">
        <v>3.284424</v>
      </c>
      <c r="J18">
        <v>3</v>
      </c>
      <c r="K18">
        <v>1.4160000000000394E-2</v>
      </c>
      <c r="L18">
        <v>1.4160000000000394E-2</v>
      </c>
      <c r="M18" t="s">
        <v>112</v>
      </c>
      <c r="N18">
        <v>2</v>
      </c>
      <c r="O18">
        <v>1.4929199999999998</v>
      </c>
      <c r="P18">
        <v>1</v>
      </c>
      <c r="Q18">
        <v>-0.4929199999999998</v>
      </c>
      <c r="R18">
        <v>-0.98583999999999961</v>
      </c>
      <c r="S18" s="16" t="s">
        <v>112</v>
      </c>
      <c r="T18" s="16">
        <v>1</v>
      </c>
      <c r="U18" t="s">
        <v>995</v>
      </c>
      <c r="AZ18">
        <v>35</v>
      </c>
      <c r="BA18">
        <v>32</v>
      </c>
      <c r="BB18">
        <v>16</v>
      </c>
      <c r="BC18">
        <v>28</v>
      </c>
      <c r="BD18">
        <v>24</v>
      </c>
      <c r="BE18">
        <v>23</v>
      </c>
      <c r="BF18">
        <v>28</v>
      </c>
      <c r="BG18">
        <v>7</v>
      </c>
      <c r="BH18" s="15">
        <v>19</v>
      </c>
      <c r="BI18">
        <v>20</v>
      </c>
      <c r="BJ18">
        <v>19</v>
      </c>
      <c r="BM18" s="15" t="s">
        <v>995</v>
      </c>
      <c r="BP18">
        <v>0</v>
      </c>
    </row>
    <row r="20" spans="1:113" x14ac:dyDescent="0.15">
      <c r="A20" t="s">
        <v>72</v>
      </c>
    </row>
    <row r="21" spans="1:113" x14ac:dyDescent="0.15">
      <c r="A21" t="s">
        <v>611</v>
      </c>
      <c r="B21" t="s">
        <v>612</v>
      </c>
      <c r="C21">
        <v>20</v>
      </c>
      <c r="D21" t="s">
        <v>304</v>
      </c>
      <c r="E21">
        <v>26</v>
      </c>
      <c r="F21">
        <v>39</v>
      </c>
      <c r="G21">
        <v>45.239999999999995</v>
      </c>
      <c r="H21">
        <v>2.2619999999999996</v>
      </c>
      <c r="I21">
        <v>2.4881999999999995</v>
      </c>
      <c r="J21">
        <v>2</v>
      </c>
      <c r="K21">
        <v>-0.26199999999999957</v>
      </c>
      <c r="L21">
        <v>-5.2399999999999913</v>
      </c>
      <c r="M21" t="s">
        <v>176</v>
      </c>
      <c r="N21">
        <v>20</v>
      </c>
      <c r="O21">
        <v>2.2619999999999996</v>
      </c>
      <c r="P21">
        <v>2</v>
      </c>
      <c r="Q21">
        <v>-0.26199999999999957</v>
      </c>
      <c r="R21">
        <v>-5.2399999999999913</v>
      </c>
      <c r="S21" s="16" t="s">
        <v>176</v>
      </c>
      <c r="T21" s="16">
        <v>2</v>
      </c>
      <c r="AC21" t="s">
        <v>361</v>
      </c>
      <c r="AD21" t="s">
        <v>313</v>
      </c>
      <c r="AE21" t="s">
        <v>616</v>
      </c>
      <c r="AK21" t="s">
        <v>617</v>
      </c>
      <c r="AL21" t="s">
        <v>618</v>
      </c>
      <c r="AM21">
        <v>34</v>
      </c>
      <c r="AN21" t="s">
        <v>361</v>
      </c>
      <c r="AO21" t="s">
        <v>619</v>
      </c>
      <c r="AP21">
        <v>29</v>
      </c>
      <c r="AQ21" t="s">
        <v>361</v>
      </c>
      <c r="AR21" t="s">
        <v>78</v>
      </c>
      <c r="AS21" t="s">
        <v>388</v>
      </c>
      <c r="AU21" t="s">
        <v>313</v>
      </c>
      <c r="AV21" t="s">
        <v>589</v>
      </c>
      <c r="AW21" t="s">
        <v>361</v>
      </c>
      <c r="AX21" t="s">
        <v>361</v>
      </c>
      <c r="AY21" t="s">
        <v>361</v>
      </c>
      <c r="AZ21">
        <v>14</v>
      </c>
      <c r="BA21" t="s">
        <v>313</v>
      </c>
      <c r="BB21" t="s">
        <v>361</v>
      </c>
      <c r="BC21" t="s">
        <v>620</v>
      </c>
      <c r="BD21" t="s">
        <v>621</v>
      </c>
      <c r="BE21" t="s">
        <v>408</v>
      </c>
      <c r="BF21" t="s">
        <v>450</v>
      </c>
      <c r="BH21" s="15" t="s">
        <v>622</v>
      </c>
      <c r="BI21" t="s">
        <v>623</v>
      </c>
      <c r="BJ21" t="s">
        <v>624</v>
      </c>
      <c r="BM21" s="15" t="s">
        <v>627</v>
      </c>
      <c r="BP21">
        <v>0</v>
      </c>
    </row>
    <row r="22" spans="1:113" x14ac:dyDescent="0.15">
      <c r="A22" t="s">
        <v>625</v>
      </c>
      <c r="B22" t="s">
        <v>626</v>
      </c>
      <c r="C22">
        <v>40</v>
      </c>
      <c r="D22" t="s">
        <v>107</v>
      </c>
      <c r="E22">
        <v>44</v>
      </c>
      <c r="F22">
        <v>66</v>
      </c>
      <c r="G22">
        <v>76.559999999999988</v>
      </c>
      <c r="H22">
        <v>1.9139999999999997</v>
      </c>
      <c r="I22">
        <v>2.1053999999999999</v>
      </c>
      <c r="J22">
        <v>2</v>
      </c>
      <c r="K22">
        <v>8.6000000000000298E-2</v>
      </c>
      <c r="L22">
        <v>3.4400000000000119</v>
      </c>
      <c r="M22" t="s">
        <v>112</v>
      </c>
      <c r="N22">
        <v>80</v>
      </c>
      <c r="O22">
        <v>0.95699999999999985</v>
      </c>
      <c r="P22">
        <v>1</v>
      </c>
      <c r="Q22">
        <v>4.3000000000000149E-2</v>
      </c>
      <c r="R22">
        <v>3.4400000000000119</v>
      </c>
      <c r="S22" s="16" t="s">
        <v>112</v>
      </c>
      <c r="T22" s="16">
        <v>1</v>
      </c>
      <c r="U22" t="s">
        <v>996</v>
      </c>
      <c r="AC22" t="s">
        <v>361</v>
      </c>
      <c r="AD22" t="s">
        <v>361</v>
      </c>
      <c r="AE22" t="s">
        <v>361</v>
      </c>
      <c r="AF22">
        <v>30</v>
      </c>
      <c r="AG22">
        <v>52</v>
      </c>
      <c r="AH22" t="s">
        <v>361</v>
      </c>
      <c r="AI22" t="s">
        <v>361</v>
      </c>
      <c r="AJ22" t="s">
        <v>627</v>
      </c>
      <c r="AK22">
        <v>25</v>
      </c>
      <c r="AL22">
        <v>20</v>
      </c>
      <c r="AM22" t="s">
        <v>361</v>
      </c>
      <c r="AN22">
        <v>35</v>
      </c>
      <c r="AO22">
        <v>45</v>
      </c>
      <c r="AP22" t="s">
        <v>361</v>
      </c>
      <c r="AQ22" t="s">
        <v>361</v>
      </c>
      <c r="AR22" t="s">
        <v>388</v>
      </c>
      <c r="AS22">
        <v>28</v>
      </c>
      <c r="AU22">
        <v>34</v>
      </c>
      <c r="AV22">
        <v>34</v>
      </c>
      <c r="AW22">
        <v>38</v>
      </c>
      <c r="AX22">
        <v>30</v>
      </c>
      <c r="AY22">
        <v>24</v>
      </c>
      <c r="AZ22">
        <v>43</v>
      </c>
      <c r="BA22">
        <v>26</v>
      </c>
      <c r="BB22">
        <v>23</v>
      </c>
      <c r="BC22">
        <v>27</v>
      </c>
      <c r="BD22">
        <v>35</v>
      </c>
      <c r="BE22">
        <v>37</v>
      </c>
      <c r="BF22">
        <v>30</v>
      </c>
      <c r="BG22">
        <v>33</v>
      </c>
      <c r="BH22" s="15">
        <v>24</v>
      </c>
      <c r="BI22">
        <v>25</v>
      </c>
      <c r="BJ22">
        <v>29</v>
      </c>
      <c r="BM22" s="15" t="s">
        <v>669</v>
      </c>
      <c r="BP22">
        <v>0</v>
      </c>
    </row>
    <row r="23" spans="1:113" x14ac:dyDescent="0.15">
      <c r="A23" t="s">
        <v>129</v>
      </c>
      <c r="B23" t="s">
        <v>629</v>
      </c>
      <c r="C23">
        <v>20</v>
      </c>
      <c r="D23" t="s">
        <v>107</v>
      </c>
      <c r="E23">
        <v>56</v>
      </c>
      <c r="F23">
        <v>84</v>
      </c>
      <c r="G23">
        <v>97.44</v>
      </c>
      <c r="H23">
        <v>4.8719999999999999</v>
      </c>
      <c r="I23">
        <v>5.3592000000000004</v>
      </c>
      <c r="J23">
        <v>5</v>
      </c>
      <c r="K23">
        <v>0.12800000000000011</v>
      </c>
      <c r="L23">
        <v>2.5600000000000023</v>
      </c>
      <c r="M23" t="s">
        <v>110</v>
      </c>
      <c r="N23">
        <v>80</v>
      </c>
      <c r="O23">
        <v>1.218</v>
      </c>
      <c r="P23">
        <v>1</v>
      </c>
      <c r="Q23">
        <v>-0.21799999999999997</v>
      </c>
      <c r="R23">
        <v>-17.439999999999998</v>
      </c>
      <c r="S23" s="16" t="s">
        <v>110</v>
      </c>
      <c r="T23" s="16">
        <v>1</v>
      </c>
      <c r="BM23" s="15" t="s">
        <v>361</v>
      </c>
    </row>
    <row r="24" spans="1:113" x14ac:dyDescent="0.15">
      <c r="A24" t="s">
        <v>364</v>
      </c>
      <c r="B24" t="s">
        <v>612</v>
      </c>
      <c r="C24">
        <v>14</v>
      </c>
      <c r="D24" t="s">
        <v>304</v>
      </c>
      <c r="E24">
        <v>44</v>
      </c>
      <c r="F24">
        <v>66</v>
      </c>
      <c r="G24">
        <v>76.559999999999988</v>
      </c>
      <c r="H24">
        <v>5.468571428571428</v>
      </c>
      <c r="I24">
        <v>6.0154285714285711</v>
      </c>
      <c r="J24">
        <v>5</v>
      </c>
      <c r="K24">
        <v>-0.46857142857142797</v>
      </c>
      <c r="L24">
        <v>-6.5599999999999916</v>
      </c>
      <c r="M24" t="s">
        <v>106</v>
      </c>
      <c r="N24">
        <v>14</v>
      </c>
      <c r="O24">
        <v>5.468571428571428</v>
      </c>
      <c r="P24">
        <v>5</v>
      </c>
      <c r="Q24">
        <v>-0.46857142857142797</v>
      </c>
      <c r="R24">
        <v>-6.5599999999999916</v>
      </c>
      <c r="S24" s="16" t="s">
        <v>106</v>
      </c>
      <c r="T24" s="16">
        <v>5</v>
      </c>
      <c r="BM24" s="15" t="s">
        <v>407</v>
      </c>
    </row>
    <row r="25" spans="1:113" x14ac:dyDescent="0.15">
      <c r="A25" t="s">
        <v>370</v>
      </c>
      <c r="B25" t="s">
        <v>629</v>
      </c>
      <c r="C25">
        <v>10</v>
      </c>
      <c r="D25" t="s">
        <v>107</v>
      </c>
      <c r="E25">
        <v>68</v>
      </c>
      <c r="F25">
        <v>102</v>
      </c>
      <c r="G25">
        <v>118.32</v>
      </c>
      <c r="H25">
        <v>11.831999999999999</v>
      </c>
      <c r="I25">
        <v>13.0152</v>
      </c>
      <c r="J25">
        <v>12</v>
      </c>
      <c r="K25">
        <v>0.16800000000000104</v>
      </c>
      <c r="L25">
        <v>1.6800000000000104</v>
      </c>
      <c r="M25" t="s">
        <v>110</v>
      </c>
      <c r="N25">
        <v>38</v>
      </c>
      <c r="O25">
        <v>3.1136842105263156</v>
      </c>
      <c r="P25">
        <v>3</v>
      </c>
      <c r="Q25">
        <v>-0.11368421052631561</v>
      </c>
      <c r="R25">
        <v>-4.3199999999999932</v>
      </c>
      <c r="S25" s="16" t="s">
        <v>110</v>
      </c>
      <c r="T25" s="16">
        <v>3</v>
      </c>
      <c r="AB25" t="s">
        <v>361</v>
      </c>
      <c r="AC25" t="s">
        <v>361</v>
      </c>
      <c r="BM25" s="15" t="s">
        <v>361</v>
      </c>
      <c r="BP25">
        <v>0</v>
      </c>
    </row>
    <row r="26" spans="1:113" x14ac:dyDescent="0.15">
      <c r="A26" t="s">
        <v>165</v>
      </c>
      <c r="B26" t="s">
        <v>612</v>
      </c>
      <c r="C26">
        <v>42</v>
      </c>
      <c r="D26" t="s">
        <v>304</v>
      </c>
      <c r="E26">
        <v>30</v>
      </c>
      <c r="F26">
        <v>45</v>
      </c>
      <c r="G26">
        <v>52.199999999999996</v>
      </c>
      <c r="H26">
        <v>1.2428571428571427</v>
      </c>
      <c r="I26">
        <v>1.367142857142857</v>
      </c>
      <c r="J26">
        <v>1</v>
      </c>
      <c r="K26">
        <v>-0.24285714285714266</v>
      </c>
      <c r="L26">
        <v>-10.199999999999992</v>
      </c>
      <c r="M26" t="s">
        <v>176</v>
      </c>
      <c r="N26">
        <v>42</v>
      </c>
      <c r="O26">
        <v>1.2428571428571427</v>
      </c>
      <c r="P26">
        <v>1</v>
      </c>
      <c r="Q26">
        <v>-0.24285714285714266</v>
      </c>
      <c r="R26">
        <v>-10.199999999999992</v>
      </c>
      <c r="S26" s="16" t="s">
        <v>176</v>
      </c>
      <c r="T26" s="16">
        <v>1</v>
      </c>
      <c r="AH26" t="s">
        <v>313</v>
      </c>
      <c r="AI26" t="s">
        <v>204</v>
      </c>
      <c r="BM26" s="15" t="s">
        <v>361</v>
      </c>
      <c r="BP26">
        <v>0</v>
      </c>
    </row>
    <row r="27" spans="1:113" x14ac:dyDescent="0.15">
      <c r="A27" t="s">
        <v>172</v>
      </c>
      <c r="B27" t="s">
        <v>606</v>
      </c>
      <c r="C27">
        <v>22</v>
      </c>
      <c r="D27" t="s">
        <v>107</v>
      </c>
      <c r="E27">
        <v>134</v>
      </c>
      <c r="F27">
        <v>201</v>
      </c>
      <c r="G27">
        <v>233.16</v>
      </c>
      <c r="H27">
        <v>10.598181818181818</v>
      </c>
      <c r="I27">
        <v>11.658000000000001</v>
      </c>
      <c r="J27">
        <v>11</v>
      </c>
      <c r="K27">
        <v>0.4018181818181823</v>
      </c>
      <c r="L27">
        <v>8.8400000000000105</v>
      </c>
      <c r="M27" t="s">
        <v>201</v>
      </c>
      <c r="N27">
        <v>240</v>
      </c>
      <c r="O27">
        <v>0.97150000000000003</v>
      </c>
      <c r="P27">
        <v>1</v>
      </c>
      <c r="Q27">
        <v>2.849999999999997E-2</v>
      </c>
      <c r="R27">
        <v>6.8399999999999928</v>
      </c>
      <c r="S27" s="16" t="s">
        <v>201</v>
      </c>
      <c r="T27" s="16">
        <v>1</v>
      </c>
      <c r="U27" t="s">
        <v>997</v>
      </c>
      <c r="AB27" t="s">
        <v>78</v>
      </c>
      <c r="AC27" t="s">
        <v>638</v>
      </c>
      <c r="AD27">
        <v>5</v>
      </c>
      <c r="AE27">
        <v>3</v>
      </c>
      <c r="AF27">
        <v>7</v>
      </c>
      <c r="AG27">
        <v>2</v>
      </c>
      <c r="AH27">
        <v>3</v>
      </c>
      <c r="AI27">
        <v>7</v>
      </c>
      <c r="AJ27">
        <v>1</v>
      </c>
      <c r="AK27">
        <v>2</v>
      </c>
      <c r="AL27">
        <v>3</v>
      </c>
      <c r="AM27">
        <v>2</v>
      </c>
      <c r="BF27">
        <v>7</v>
      </c>
      <c r="BG27">
        <v>3</v>
      </c>
      <c r="BH27" s="15">
        <v>6</v>
      </c>
      <c r="BI27">
        <v>4</v>
      </c>
      <c r="BJ27">
        <v>4</v>
      </c>
      <c r="BM27" s="15" t="s">
        <v>997</v>
      </c>
      <c r="BP27">
        <v>0</v>
      </c>
    </row>
    <row r="28" spans="1:113" x14ac:dyDescent="0.15">
      <c r="A28" t="s">
        <v>174</v>
      </c>
      <c r="B28" t="s">
        <v>639</v>
      </c>
      <c r="C28">
        <v>5</v>
      </c>
      <c r="D28" t="s">
        <v>107</v>
      </c>
      <c r="E28">
        <v>15</v>
      </c>
      <c r="F28">
        <v>22.5</v>
      </c>
      <c r="G28">
        <v>26.099999999999998</v>
      </c>
      <c r="H28">
        <v>5.22</v>
      </c>
      <c r="I28">
        <v>5.742</v>
      </c>
      <c r="J28">
        <v>5</v>
      </c>
      <c r="K28">
        <v>-0.21999999999999975</v>
      </c>
      <c r="L28">
        <v>-1.0999999999999988</v>
      </c>
      <c r="M28" t="s">
        <v>110</v>
      </c>
      <c r="N28">
        <v>20</v>
      </c>
      <c r="O28">
        <v>1.3049999999999999</v>
      </c>
      <c r="P28">
        <v>1</v>
      </c>
      <c r="Q28">
        <v>-0.30499999999999994</v>
      </c>
      <c r="R28">
        <v>-6.0999999999999988</v>
      </c>
      <c r="S28" s="16" t="s">
        <v>110</v>
      </c>
      <c r="T28" s="16">
        <v>1</v>
      </c>
      <c r="U28" t="s">
        <v>667</v>
      </c>
      <c r="BD28">
        <v>7</v>
      </c>
      <c r="BE28">
        <v>3.5</v>
      </c>
      <c r="BF28">
        <v>3.5</v>
      </c>
      <c r="BG28">
        <v>3</v>
      </c>
      <c r="BH28" s="15">
        <v>2.5</v>
      </c>
      <c r="BI28">
        <v>1</v>
      </c>
      <c r="BJ28">
        <v>1</v>
      </c>
      <c r="BM28" s="15" t="s">
        <v>667</v>
      </c>
      <c r="BP28">
        <v>0</v>
      </c>
    </row>
    <row r="29" spans="1:113" x14ac:dyDescent="0.15">
      <c r="A29" t="s">
        <v>657</v>
      </c>
      <c r="B29" t="s">
        <v>612</v>
      </c>
      <c r="C29">
        <v>105</v>
      </c>
      <c r="D29" t="s">
        <v>304</v>
      </c>
      <c r="E29">
        <v>76</v>
      </c>
      <c r="F29">
        <v>114</v>
      </c>
      <c r="G29">
        <v>132.23999999999998</v>
      </c>
      <c r="H29">
        <v>1.2594285714285713</v>
      </c>
      <c r="I29">
        <v>1.3853714285714287</v>
      </c>
      <c r="J29">
        <v>1</v>
      </c>
      <c r="K29">
        <v>-0.25942857142857134</v>
      </c>
      <c r="L29">
        <v>-27.239999999999991</v>
      </c>
      <c r="M29" t="s">
        <v>658</v>
      </c>
      <c r="N29">
        <v>52</v>
      </c>
      <c r="O29">
        <v>2.5430769230769226</v>
      </c>
      <c r="P29">
        <v>3</v>
      </c>
      <c r="Q29">
        <v>0.45692307692307743</v>
      </c>
      <c r="R29">
        <v>23.760000000000026</v>
      </c>
      <c r="S29" s="16" t="s">
        <v>658</v>
      </c>
      <c r="T29" s="16">
        <v>3</v>
      </c>
      <c r="U29" t="s">
        <v>997</v>
      </c>
      <c r="AC29" t="s">
        <v>659</v>
      </c>
      <c r="AD29" t="s">
        <v>660</v>
      </c>
      <c r="AE29" t="s">
        <v>661</v>
      </c>
      <c r="AF29">
        <v>5</v>
      </c>
      <c r="AG29">
        <v>14</v>
      </c>
      <c r="AH29" t="s">
        <v>662</v>
      </c>
      <c r="AI29" t="s">
        <v>663</v>
      </c>
      <c r="AJ29">
        <v>15</v>
      </c>
      <c r="AK29">
        <v>7</v>
      </c>
      <c r="AO29">
        <v>17</v>
      </c>
      <c r="AP29">
        <v>10</v>
      </c>
      <c r="AQ29">
        <v>7</v>
      </c>
      <c r="AR29">
        <v>15</v>
      </c>
      <c r="AS29">
        <v>8</v>
      </c>
      <c r="AU29">
        <v>5</v>
      </c>
      <c r="AV29">
        <v>12</v>
      </c>
      <c r="AW29">
        <v>15</v>
      </c>
      <c r="AX29">
        <v>9</v>
      </c>
      <c r="AY29">
        <v>20</v>
      </c>
      <c r="AZ29">
        <v>14</v>
      </c>
      <c r="BA29">
        <v>17</v>
      </c>
      <c r="BB29">
        <v>8</v>
      </c>
      <c r="BC29">
        <v>10</v>
      </c>
      <c r="BD29">
        <v>5</v>
      </c>
      <c r="BE29">
        <v>5</v>
      </c>
      <c r="BF29">
        <v>7</v>
      </c>
      <c r="BG29">
        <v>6</v>
      </c>
      <c r="BH29" s="15">
        <v>3</v>
      </c>
      <c r="BI29">
        <v>8</v>
      </c>
      <c r="BJ29">
        <v>2</v>
      </c>
      <c r="BM29" s="15" t="s">
        <v>997</v>
      </c>
      <c r="BP29">
        <v>0</v>
      </c>
    </row>
    <row r="30" spans="1:113" x14ac:dyDescent="0.15">
      <c r="A30" t="s">
        <v>670</v>
      </c>
      <c r="B30" t="s">
        <v>603</v>
      </c>
      <c r="C30">
        <v>110</v>
      </c>
      <c r="D30" t="s">
        <v>304</v>
      </c>
      <c r="E30">
        <v>66</v>
      </c>
      <c r="F30">
        <v>99</v>
      </c>
      <c r="G30">
        <v>114.83999999999999</v>
      </c>
      <c r="H30">
        <v>1.0439999999999998</v>
      </c>
      <c r="I30">
        <v>1.1483999999999999</v>
      </c>
      <c r="J30">
        <v>1</v>
      </c>
      <c r="K30">
        <v>-4.3999999999999817E-2</v>
      </c>
      <c r="L30">
        <v>-4.8399999999999803</v>
      </c>
      <c r="M30" t="s">
        <v>176</v>
      </c>
      <c r="N30">
        <v>110</v>
      </c>
      <c r="O30">
        <v>1.0439999999999998</v>
      </c>
      <c r="P30">
        <v>1</v>
      </c>
      <c r="Q30">
        <v>-4.3999999999999817E-2</v>
      </c>
      <c r="R30">
        <v>-4.8399999999999803</v>
      </c>
      <c r="S30" s="16" t="s">
        <v>176</v>
      </c>
      <c r="T30" s="16">
        <v>1</v>
      </c>
      <c r="U30" t="s">
        <v>998</v>
      </c>
      <c r="AH30" t="s">
        <v>388</v>
      </c>
      <c r="AI30">
        <v>20</v>
      </c>
      <c r="AJ30">
        <v>19</v>
      </c>
      <c r="AK30">
        <v>3</v>
      </c>
      <c r="AU30">
        <v>25</v>
      </c>
      <c r="AV30">
        <v>23</v>
      </c>
      <c r="AW30">
        <v>15</v>
      </c>
      <c r="AX30" t="s">
        <v>671</v>
      </c>
      <c r="BJ30">
        <v>11</v>
      </c>
      <c r="BM30" s="15" t="s">
        <v>998</v>
      </c>
      <c r="BP30">
        <v>0</v>
      </c>
    </row>
    <row r="31" spans="1:113" x14ac:dyDescent="0.15">
      <c r="A31" t="s">
        <v>676</v>
      </c>
      <c r="B31" t="s">
        <v>612</v>
      </c>
      <c r="C31">
        <v>25</v>
      </c>
      <c r="D31" t="s">
        <v>107</v>
      </c>
      <c r="E31">
        <v>48</v>
      </c>
      <c r="F31">
        <v>72</v>
      </c>
      <c r="G31">
        <v>83.52</v>
      </c>
      <c r="H31">
        <v>3.3407999999999998</v>
      </c>
      <c r="I31">
        <v>3.6748799999999999</v>
      </c>
      <c r="J31">
        <v>3</v>
      </c>
      <c r="K31">
        <v>-0.34079999999999977</v>
      </c>
      <c r="L31">
        <v>-8.5199999999999942</v>
      </c>
      <c r="M31" t="s">
        <v>110</v>
      </c>
      <c r="N31">
        <v>100</v>
      </c>
      <c r="O31">
        <v>0.83519999999999994</v>
      </c>
      <c r="P31">
        <v>1</v>
      </c>
      <c r="Q31">
        <v>0.16480000000000006</v>
      </c>
      <c r="R31">
        <v>16.480000000000004</v>
      </c>
      <c r="S31" s="16" t="s">
        <v>110</v>
      </c>
      <c r="T31" s="16">
        <v>1</v>
      </c>
      <c r="BM31" s="15" t="s">
        <v>361</v>
      </c>
      <c r="DI31" t="s">
        <v>999</v>
      </c>
    </row>
    <row r="32" spans="1:113" x14ac:dyDescent="0.15">
      <c r="A32" t="s">
        <v>543</v>
      </c>
      <c r="B32" t="s">
        <v>612</v>
      </c>
      <c r="C32">
        <v>11</v>
      </c>
      <c r="D32" t="s">
        <v>107</v>
      </c>
      <c r="E32">
        <v>48</v>
      </c>
      <c r="F32">
        <v>72</v>
      </c>
      <c r="G32">
        <v>83.52</v>
      </c>
      <c r="H32">
        <v>7.5927272727272728</v>
      </c>
      <c r="I32">
        <v>8.3520000000000003</v>
      </c>
      <c r="J32">
        <v>8</v>
      </c>
      <c r="K32">
        <v>0.40727272727272723</v>
      </c>
      <c r="L32">
        <v>4.4799999999999995</v>
      </c>
      <c r="M32" t="s">
        <v>110</v>
      </c>
      <c r="N32">
        <v>44</v>
      </c>
      <c r="O32">
        <v>1.8981818181818182</v>
      </c>
      <c r="P32">
        <v>2</v>
      </c>
      <c r="Q32">
        <v>0.10181818181818181</v>
      </c>
      <c r="R32">
        <v>4.4799999999999995</v>
      </c>
      <c r="S32" s="16" t="s">
        <v>110</v>
      </c>
      <c r="T32" s="16">
        <v>2</v>
      </c>
      <c r="BM32" s="15" t="s">
        <v>407</v>
      </c>
      <c r="DI32" t="s">
        <v>1000</v>
      </c>
    </row>
    <row r="33" spans="1:113" x14ac:dyDescent="0.15">
      <c r="A33" t="s">
        <v>682</v>
      </c>
      <c r="B33" t="s">
        <v>612</v>
      </c>
      <c r="C33">
        <v>15</v>
      </c>
      <c r="D33" t="s">
        <v>107</v>
      </c>
      <c r="E33">
        <v>34</v>
      </c>
      <c r="F33">
        <v>51</v>
      </c>
      <c r="G33">
        <v>59.16</v>
      </c>
      <c r="H33">
        <v>3.944</v>
      </c>
      <c r="I33">
        <v>4.3384</v>
      </c>
      <c r="J33">
        <v>4</v>
      </c>
      <c r="K33">
        <v>5.600000000000005E-2</v>
      </c>
      <c r="L33">
        <v>0.84000000000000075</v>
      </c>
      <c r="M33" t="s">
        <v>110</v>
      </c>
      <c r="N33">
        <v>60</v>
      </c>
      <c r="O33">
        <v>0.98599999999999999</v>
      </c>
      <c r="P33">
        <v>1</v>
      </c>
      <c r="Q33">
        <v>1.4000000000000012E-2</v>
      </c>
      <c r="R33">
        <v>0.84000000000000075</v>
      </c>
      <c r="S33" s="16" t="s">
        <v>110</v>
      </c>
      <c r="T33" s="16">
        <v>1</v>
      </c>
      <c r="U33" t="s">
        <v>988</v>
      </c>
      <c r="BJ33">
        <v>5</v>
      </c>
      <c r="BM33" s="15" t="s">
        <v>988</v>
      </c>
    </row>
    <row r="34" spans="1:113" x14ac:dyDescent="0.15">
      <c r="A34" t="s">
        <v>683</v>
      </c>
      <c r="B34" t="s">
        <v>612</v>
      </c>
      <c r="C34">
        <v>25</v>
      </c>
      <c r="D34" t="s">
        <v>107</v>
      </c>
      <c r="E34">
        <v>60</v>
      </c>
      <c r="F34">
        <v>90</v>
      </c>
      <c r="G34">
        <v>104.39999999999999</v>
      </c>
      <c r="H34">
        <v>4.1759999999999993</v>
      </c>
      <c r="I34">
        <v>4.5935999999999995</v>
      </c>
      <c r="J34">
        <v>4</v>
      </c>
      <c r="K34">
        <v>-0.17599999999999927</v>
      </c>
      <c r="L34">
        <v>-4.3999999999999817</v>
      </c>
      <c r="M34" t="s">
        <v>110</v>
      </c>
      <c r="N34">
        <v>100</v>
      </c>
      <c r="O34">
        <v>1.0439999999999998</v>
      </c>
      <c r="P34">
        <v>1</v>
      </c>
      <c r="Q34">
        <v>-4.3999999999999817E-2</v>
      </c>
      <c r="R34">
        <v>-4.3999999999999817</v>
      </c>
      <c r="S34" s="16" t="s">
        <v>110</v>
      </c>
      <c r="T34" s="16">
        <v>1</v>
      </c>
      <c r="BM34" s="15" t="s">
        <v>999</v>
      </c>
    </row>
    <row r="35" spans="1:113" x14ac:dyDescent="0.15">
      <c r="A35" t="s">
        <v>684</v>
      </c>
      <c r="B35" t="s">
        <v>612</v>
      </c>
      <c r="C35">
        <v>11</v>
      </c>
      <c r="D35" t="s">
        <v>107</v>
      </c>
      <c r="E35">
        <v>34</v>
      </c>
      <c r="F35">
        <v>51</v>
      </c>
      <c r="G35">
        <v>59.16</v>
      </c>
      <c r="H35">
        <v>5.378181818181818</v>
      </c>
      <c r="I35">
        <v>5.9160000000000004</v>
      </c>
      <c r="J35">
        <v>5</v>
      </c>
      <c r="K35">
        <v>-0.37818181818181795</v>
      </c>
      <c r="L35">
        <v>-4.1599999999999975</v>
      </c>
      <c r="M35" t="s">
        <v>112</v>
      </c>
      <c r="N35">
        <v>22</v>
      </c>
      <c r="O35">
        <v>2.689090909090909</v>
      </c>
      <c r="P35">
        <v>3</v>
      </c>
      <c r="Q35">
        <v>0.31090909090909102</v>
      </c>
      <c r="R35">
        <v>6.8400000000000025</v>
      </c>
      <c r="S35" s="16" t="s">
        <v>112</v>
      </c>
      <c r="T35" s="16">
        <v>3</v>
      </c>
      <c r="BM35" s="15" t="s">
        <v>994</v>
      </c>
    </row>
    <row r="37" spans="1:113" x14ac:dyDescent="0.15">
      <c r="A37" t="s">
        <v>73</v>
      </c>
    </row>
    <row r="38" spans="1:113" x14ac:dyDescent="0.15">
      <c r="A38" t="s">
        <v>74</v>
      </c>
      <c r="B38" t="s">
        <v>75</v>
      </c>
      <c r="C38">
        <v>1</v>
      </c>
      <c r="D38" t="s">
        <v>76</v>
      </c>
      <c r="E38">
        <v>3.93</v>
      </c>
      <c r="F38">
        <v>5.5019999999999998</v>
      </c>
      <c r="G38">
        <v>6.3823199999999991</v>
      </c>
      <c r="H38">
        <v>6.3823199999999991</v>
      </c>
      <c r="J38">
        <v>6</v>
      </c>
      <c r="K38">
        <v>-0.38231999999999911</v>
      </c>
      <c r="L38">
        <v>-0.38231999999999911</v>
      </c>
      <c r="M38" t="s">
        <v>77</v>
      </c>
      <c r="N38">
        <v>1</v>
      </c>
      <c r="O38">
        <v>6.3823199999999991</v>
      </c>
      <c r="P38">
        <v>6</v>
      </c>
      <c r="Q38">
        <v>-0.38231999999999911</v>
      </c>
      <c r="R38">
        <v>-0.38231999999999911</v>
      </c>
      <c r="S38" s="16" t="s">
        <v>77</v>
      </c>
      <c r="T38" s="16">
        <v>6</v>
      </c>
      <c r="V38">
        <v>14</v>
      </c>
      <c r="W38">
        <v>8</v>
      </c>
      <c r="X38">
        <v>9</v>
      </c>
      <c r="Z38">
        <v>15</v>
      </c>
      <c r="AA38">
        <v>18</v>
      </c>
      <c r="AB38" t="s">
        <v>78</v>
      </c>
      <c r="AC38">
        <v>18</v>
      </c>
      <c r="AD38">
        <v>14</v>
      </c>
      <c r="AF38">
        <v>12</v>
      </c>
      <c r="AH38">
        <v>18</v>
      </c>
      <c r="AJ38">
        <v>8</v>
      </c>
      <c r="AK38">
        <v>15</v>
      </c>
      <c r="AL38">
        <v>13</v>
      </c>
      <c r="AN38">
        <v>16</v>
      </c>
      <c r="AO38">
        <v>7</v>
      </c>
      <c r="AP38">
        <v>11</v>
      </c>
      <c r="AQ38">
        <v>8</v>
      </c>
      <c r="AS38">
        <v>9</v>
      </c>
      <c r="AU38">
        <v>14</v>
      </c>
      <c r="AV38">
        <v>8</v>
      </c>
      <c r="AW38">
        <v>8</v>
      </c>
      <c r="AY38">
        <v>10</v>
      </c>
      <c r="BA38">
        <v>8</v>
      </c>
      <c r="BB38">
        <v>5</v>
      </c>
      <c r="BE38">
        <v>11</v>
      </c>
      <c r="BF38">
        <v>4</v>
      </c>
      <c r="BP38">
        <v>0</v>
      </c>
    </row>
    <row r="40" spans="1:113" x14ac:dyDescent="0.15">
      <c r="A40" t="s">
        <v>71</v>
      </c>
    </row>
    <row r="41" spans="1:113" x14ac:dyDescent="0.15">
      <c r="A41" t="s">
        <v>325</v>
      </c>
      <c r="B41" t="s">
        <v>308</v>
      </c>
      <c r="C41">
        <v>1</v>
      </c>
      <c r="D41" t="s">
        <v>326</v>
      </c>
      <c r="E41">
        <v>46</v>
      </c>
      <c r="F41">
        <v>69</v>
      </c>
      <c r="G41">
        <v>80.039999999999992</v>
      </c>
      <c r="H41">
        <v>80.039999999999992</v>
      </c>
      <c r="J41">
        <v>80</v>
      </c>
      <c r="K41">
        <v>-3.9999999999992042E-2</v>
      </c>
      <c r="L41">
        <v>-3.9999999999992042E-2</v>
      </c>
      <c r="M41" t="s">
        <v>327</v>
      </c>
      <c r="N41">
        <v>113</v>
      </c>
      <c r="O41">
        <v>0.7083185840707964</v>
      </c>
      <c r="P41">
        <v>1</v>
      </c>
      <c r="Q41">
        <v>0.2916814159292036</v>
      </c>
      <c r="R41">
        <v>32.960000000000008</v>
      </c>
      <c r="S41" s="16" t="s">
        <v>327</v>
      </c>
      <c r="T41" s="16">
        <v>1</v>
      </c>
      <c r="BM41" s="15" t="s">
        <v>361</v>
      </c>
      <c r="BP41">
        <v>0</v>
      </c>
    </row>
    <row r="42" spans="1:113" x14ac:dyDescent="0.15">
      <c r="A42" t="s">
        <v>342</v>
      </c>
      <c r="B42" t="s">
        <v>308</v>
      </c>
      <c r="C42">
        <v>35</v>
      </c>
      <c r="D42" t="s">
        <v>107</v>
      </c>
      <c r="E42">
        <v>88</v>
      </c>
      <c r="F42">
        <v>132</v>
      </c>
      <c r="G42">
        <v>153.11999999999998</v>
      </c>
      <c r="H42">
        <v>4.3748571428571426</v>
      </c>
      <c r="I42">
        <v>4.8123428571428573</v>
      </c>
      <c r="J42">
        <v>4</v>
      </c>
      <c r="K42">
        <v>-0.37485714285714256</v>
      </c>
      <c r="L42">
        <v>-13.11999999999999</v>
      </c>
      <c r="M42" t="s">
        <v>110</v>
      </c>
      <c r="N42">
        <v>140</v>
      </c>
      <c r="O42">
        <v>1.0937142857142856</v>
      </c>
      <c r="P42">
        <v>1</v>
      </c>
      <c r="Q42">
        <v>-9.3714285714285639E-2</v>
      </c>
      <c r="R42">
        <v>-13.11999999999999</v>
      </c>
      <c r="S42" s="16" t="s">
        <v>110</v>
      </c>
      <c r="T42" s="16">
        <v>1</v>
      </c>
      <c r="U42" t="s">
        <v>1001</v>
      </c>
      <c r="BD42">
        <v>14</v>
      </c>
      <c r="BE42">
        <v>17</v>
      </c>
      <c r="BF42">
        <v>3</v>
      </c>
      <c r="BG42">
        <v>6</v>
      </c>
      <c r="BI42">
        <v>9</v>
      </c>
      <c r="BJ42">
        <v>8</v>
      </c>
      <c r="BM42" s="15" t="s">
        <v>1001</v>
      </c>
    </row>
    <row r="43" spans="1:113" x14ac:dyDescent="0.15">
      <c r="A43" t="s">
        <v>360</v>
      </c>
      <c r="B43" t="s">
        <v>359</v>
      </c>
      <c r="C43">
        <v>20</v>
      </c>
      <c r="D43" t="s">
        <v>107</v>
      </c>
      <c r="E43">
        <v>46</v>
      </c>
      <c r="F43">
        <v>69</v>
      </c>
      <c r="G43">
        <v>80.039999999999992</v>
      </c>
      <c r="H43">
        <v>4.0019999999999998</v>
      </c>
      <c r="I43">
        <v>4.4022000000000006</v>
      </c>
      <c r="J43">
        <v>4</v>
      </c>
      <c r="K43">
        <v>-1.9999999999997797E-3</v>
      </c>
      <c r="L43">
        <v>-3.9999999999995595E-2</v>
      </c>
      <c r="M43" t="s">
        <v>108</v>
      </c>
      <c r="N43">
        <v>80</v>
      </c>
      <c r="O43">
        <v>1.0004999999999999</v>
      </c>
      <c r="P43">
        <v>1</v>
      </c>
      <c r="Q43">
        <v>-4.9999999999994493E-4</v>
      </c>
      <c r="R43">
        <v>-3.9999999999995595E-2</v>
      </c>
      <c r="S43" s="16" t="s">
        <v>108</v>
      </c>
      <c r="T43" s="16">
        <v>1</v>
      </c>
      <c r="U43" t="s">
        <v>627</v>
      </c>
      <c r="AF43">
        <v>19</v>
      </c>
      <c r="AI43" t="s">
        <v>361</v>
      </c>
      <c r="AJ43">
        <v>16</v>
      </c>
      <c r="AK43" t="s">
        <v>361</v>
      </c>
      <c r="AL43" t="s">
        <v>362</v>
      </c>
      <c r="AM43">
        <v>36</v>
      </c>
      <c r="AN43">
        <v>28</v>
      </c>
      <c r="AO43">
        <v>8</v>
      </c>
      <c r="AP43">
        <v>16</v>
      </c>
      <c r="AQ43">
        <v>16</v>
      </c>
      <c r="AX43" t="s">
        <v>361</v>
      </c>
      <c r="AY43">
        <v>18</v>
      </c>
      <c r="AZ43">
        <v>13</v>
      </c>
      <c r="BA43">
        <v>14</v>
      </c>
      <c r="BB43">
        <v>21</v>
      </c>
      <c r="BC43" t="s">
        <v>363</v>
      </c>
      <c r="BD43">
        <v>21</v>
      </c>
      <c r="BE43">
        <v>24</v>
      </c>
      <c r="BF43" t="s">
        <v>361</v>
      </c>
      <c r="BG43">
        <v>24</v>
      </c>
      <c r="BH43" s="15">
        <v>14</v>
      </c>
      <c r="BI43">
        <v>36</v>
      </c>
      <c r="BJ43" t="s">
        <v>361</v>
      </c>
      <c r="BM43" s="15" t="s">
        <v>627</v>
      </c>
      <c r="BP43">
        <v>0</v>
      </c>
      <c r="DI43" t="s">
        <v>1002</v>
      </c>
    </row>
    <row r="44" spans="1:113" x14ac:dyDescent="0.15">
      <c r="A44" t="s">
        <v>370</v>
      </c>
      <c r="B44" t="s">
        <v>308</v>
      </c>
      <c r="C44">
        <v>10</v>
      </c>
      <c r="D44" t="s">
        <v>107</v>
      </c>
      <c r="E44">
        <v>78</v>
      </c>
      <c r="F44">
        <v>117</v>
      </c>
      <c r="G44">
        <v>135.72</v>
      </c>
      <c r="H44">
        <v>13.571999999999999</v>
      </c>
      <c r="I44">
        <v>14.9292</v>
      </c>
      <c r="J44">
        <v>14</v>
      </c>
      <c r="K44">
        <v>0.42800000000000082</v>
      </c>
      <c r="L44">
        <v>4.2800000000000082</v>
      </c>
      <c r="M44" t="s">
        <v>110</v>
      </c>
      <c r="N44">
        <v>40</v>
      </c>
      <c r="O44">
        <v>3.3929999999999998</v>
      </c>
      <c r="P44">
        <v>3</v>
      </c>
      <c r="Q44">
        <v>-0.39299999999999979</v>
      </c>
      <c r="R44">
        <v>-15.719999999999992</v>
      </c>
      <c r="S44" s="16" t="s">
        <v>110</v>
      </c>
      <c r="T44" s="16">
        <v>3</v>
      </c>
      <c r="U44" t="s">
        <v>1003</v>
      </c>
      <c r="AX44" t="s">
        <v>362</v>
      </c>
      <c r="AY44">
        <v>3</v>
      </c>
      <c r="AZ44">
        <v>12</v>
      </c>
      <c r="BA44" t="s">
        <v>371</v>
      </c>
      <c r="BB44">
        <v>15</v>
      </c>
      <c r="BC44">
        <v>7</v>
      </c>
      <c r="BD44">
        <v>8</v>
      </c>
      <c r="BE44">
        <v>15</v>
      </c>
      <c r="BF44" t="s">
        <v>361</v>
      </c>
      <c r="BG44">
        <v>7</v>
      </c>
      <c r="BH44" s="15">
        <v>9</v>
      </c>
      <c r="BI44">
        <v>7</v>
      </c>
      <c r="BJ44">
        <v>8</v>
      </c>
      <c r="BM44" s="15" t="s">
        <v>1003</v>
      </c>
      <c r="BP44">
        <v>0</v>
      </c>
      <c r="DI44" t="s">
        <v>1002</v>
      </c>
    </row>
    <row r="45" spans="1:113" x14ac:dyDescent="0.15">
      <c r="A45" t="s">
        <v>132</v>
      </c>
      <c r="B45" t="s">
        <v>308</v>
      </c>
      <c r="C45">
        <v>40</v>
      </c>
      <c r="D45" t="s">
        <v>107</v>
      </c>
      <c r="E45">
        <v>48</v>
      </c>
      <c r="F45">
        <v>72</v>
      </c>
      <c r="G45">
        <v>83.52</v>
      </c>
      <c r="H45">
        <v>2.0880000000000001</v>
      </c>
      <c r="I45">
        <v>2.2968000000000002</v>
      </c>
      <c r="J45">
        <v>2</v>
      </c>
      <c r="K45">
        <v>-8.8000000000000078E-2</v>
      </c>
      <c r="L45">
        <v>-3.5200000000000031</v>
      </c>
      <c r="M45" t="s">
        <v>112</v>
      </c>
      <c r="N45">
        <v>80</v>
      </c>
      <c r="O45">
        <v>1.044</v>
      </c>
      <c r="P45">
        <v>1</v>
      </c>
      <c r="Q45">
        <v>-4.4000000000000039E-2</v>
      </c>
      <c r="R45">
        <v>-3.5200000000000031</v>
      </c>
      <c r="S45" s="16" t="s">
        <v>112</v>
      </c>
      <c r="T45" s="16">
        <v>1</v>
      </c>
      <c r="U45" t="s">
        <v>1004</v>
      </c>
      <c r="V45">
        <v>25</v>
      </c>
      <c r="W45">
        <v>15</v>
      </c>
      <c r="X45">
        <v>20</v>
      </c>
      <c r="Y45">
        <v>24</v>
      </c>
      <c r="Z45">
        <v>10</v>
      </c>
      <c r="AA45">
        <v>29</v>
      </c>
      <c r="AB45" t="s">
        <v>313</v>
      </c>
      <c r="AC45" t="s">
        <v>374</v>
      </c>
      <c r="AQ45">
        <v>15</v>
      </c>
      <c r="AR45">
        <v>5</v>
      </c>
      <c r="AS45">
        <v>10</v>
      </c>
      <c r="AT45">
        <v>0</v>
      </c>
      <c r="AU45">
        <v>2</v>
      </c>
      <c r="AV45">
        <v>12</v>
      </c>
      <c r="AW45">
        <v>13</v>
      </c>
      <c r="AX45">
        <v>12</v>
      </c>
      <c r="AY45">
        <v>9</v>
      </c>
      <c r="AZ45">
        <v>11</v>
      </c>
      <c r="BA45">
        <v>33</v>
      </c>
      <c r="BB45">
        <v>13</v>
      </c>
      <c r="BC45">
        <v>4</v>
      </c>
      <c r="BI45">
        <v>21</v>
      </c>
      <c r="BJ45" t="s">
        <v>375</v>
      </c>
      <c r="BM45" s="15" t="s">
        <v>1004</v>
      </c>
      <c r="BP45">
        <v>0</v>
      </c>
    </row>
    <row r="46" spans="1:113" x14ac:dyDescent="0.15">
      <c r="A46" t="s">
        <v>379</v>
      </c>
      <c r="B46" t="s">
        <v>308</v>
      </c>
      <c r="C46">
        <v>40</v>
      </c>
      <c r="D46" t="s">
        <v>107</v>
      </c>
      <c r="E46">
        <v>50</v>
      </c>
      <c r="F46">
        <v>75</v>
      </c>
      <c r="G46">
        <v>87</v>
      </c>
      <c r="H46">
        <v>2.1749999999999998</v>
      </c>
      <c r="I46">
        <v>2.3925000000000001</v>
      </c>
      <c r="J46">
        <v>2</v>
      </c>
      <c r="K46">
        <v>-0.17499999999999982</v>
      </c>
      <c r="L46">
        <v>-6.9999999999999929</v>
      </c>
      <c r="M46" t="s">
        <v>112</v>
      </c>
      <c r="N46">
        <v>80</v>
      </c>
      <c r="O46">
        <v>1.0874999999999999</v>
      </c>
      <c r="P46">
        <v>1</v>
      </c>
      <c r="Q46">
        <v>-8.7499999999999911E-2</v>
      </c>
      <c r="R46">
        <v>-6.9999999999999929</v>
      </c>
      <c r="S46" s="16" t="s">
        <v>112</v>
      </c>
      <c r="T46" s="16">
        <v>1</v>
      </c>
      <c r="U46" t="s">
        <v>1005</v>
      </c>
      <c r="V46">
        <v>25</v>
      </c>
      <c r="W46">
        <v>29</v>
      </c>
      <c r="X46">
        <v>16</v>
      </c>
      <c r="Y46">
        <v>24</v>
      </c>
      <c r="Z46">
        <v>14</v>
      </c>
      <c r="AA46">
        <v>8</v>
      </c>
      <c r="AS46">
        <v>21</v>
      </c>
      <c r="AT46">
        <v>8</v>
      </c>
      <c r="AU46">
        <v>21</v>
      </c>
      <c r="AV46">
        <v>14</v>
      </c>
      <c r="AW46">
        <v>7</v>
      </c>
      <c r="AX46">
        <v>18</v>
      </c>
      <c r="AY46">
        <v>9</v>
      </c>
      <c r="AZ46">
        <v>11</v>
      </c>
      <c r="BA46">
        <v>11</v>
      </c>
      <c r="BB46">
        <v>8</v>
      </c>
      <c r="BC46">
        <v>3</v>
      </c>
      <c r="BD46">
        <v>18</v>
      </c>
      <c r="BE46">
        <v>8</v>
      </c>
      <c r="BF46">
        <v>15</v>
      </c>
      <c r="BG46">
        <v>17</v>
      </c>
      <c r="BH46" s="15">
        <v>11</v>
      </c>
      <c r="BI46">
        <v>12</v>
      </c>
      <c r="BJ46">
        <v>12</v>
      </c>
      <c r="BM46" s="15" t="s">
        <v>1006</v>
      </c>
      <c r="BP46">
        <v>0</v>
      </c>
    </row>
    <row r="47" spans="1:113" x14ac:dyDescent="0.15">
      <c r="A47" t="s">
        <v>385</v>
      </c>
      <c r="B47" t="s">
        <v>308</v>
      </c>
      <c r="C47">
        <v>22</v>
      </c>
      <c r="D47" t="s">
        <v>304</v>
      </c>
      <c r="E47">
        <v>34</v>
      </c>
      <c r="F47">
        <v>51</v>
      </c>
      <c r="G47">
        <v>59.16</v>
      </c>
      <c r="H47">
        <v>2.689090909090909</v>
      </c>
      <c r="I47">
        <v>2.9580000000000002</v>
      </c>
      <c r="J47">
        <v>3</v>
      </c>
      <c r="K47">
        <v>0.31090909090909102</v>
      </c>
      <c r="L47">
        <v>6.8400000000000025</v>
      </c>
      <c r="M47" t="s">
        <v>374</v>
      </c>
      <c r="N47">
        <v>22</v>
      </c>
      <c r="O47">
        <v>2.689090909090909</v>
      </c>
      <c r="P47">
        <v>3</v>
      </c>
      <c r="Q47">
        <v>0.31090909090909102</v>
      </c>
      <c r="R47">
        <v>6.8400000000000025</v>
      </c>
      <c r="S47" s="16" t="s">
        <v>374</v>
      </c>
      <c r="T47" s="16">
        <v>3</v>
      </c>
      <c r="U47" t="s">
        <v>635</v>
      </c>
      <c r="AT47" t="s">
        <v>361</v>
      </c>
      <c r="AU47">
        <v>7</v>
      </c>
      <c r="AV47">
        <v>15</v>
      </c>
      <c r="AW47">
        <v>10</v>
      </c>
      <c r="AX47">
        <v>7</v>
      </c>
      <c r="AY47" t="s">
        <v>361</v>
      </c>
      <c r="AZ47">
        <v>17</v>
      </c>
      <c r="BA47">
        <v>5</v>
      </c>
      <c r="BC47">
        <v>12</v>
      </c>
      <c r="BD47">
        <v>25</v>
      </c>
      <c r="BE47" t="s">
        <v>367</v>
      </c>
      <c r="BF47" t="s">
        <v>386</v>
      </c>
      <c r="BG47">
        <v>24</v>
      </c>
      <c r="BH47" s="15">
        <v>15</v>
      </c>
      <c r="BI47" t="s">
        <v>361</v>
      </c>
      <c r="BJ47">
        <v>18</v>
      </c>
      <c r="BM47" s="15" t="s">
        <v>635</v>
      </c>
      <c r="BP47">
        <v>0</v>
      </c>
    </row>
    <row r="48" spans="1:113" x14ac:dyDescent="0.15">
      <c r="A48" t="s">
        <v>390</v>
      </c>
      <c r="B48" t="s">
        <v>343</v>
      </c>
      <c r="C48">
        <v>1</v>
      </c>
      <c r="D48" t="s">
        <v>107</v>
      </c>
      <c r="E48">
        <v>2</v>
      </c>
      <c r="F48">
        <v>3</v>
      </c>
      <c r="G48">
        <v>3.4799999999999995</v>
      </c>
      <c r="H48">
        <v>3.4799999999999995</v>
      </c>
      <c r="I48">
        <v>3.8279999999999998</v>
      </c>
      <c r="J48">
        <v>3</v>
      </c>
      <c r="K48">
        <v>-0.47999999999999954</v>
      </c>
      <c r="L48">
        <v>-0.47999999999999954</v>
      </c>
      <c r="M48" t="s">
        <v>149</v>
      </c>
      <c r="N48">
        <v>1</v>
      </c>
      <c r="O48">
        <v>3.4799999999999995</v>
      </c>
      <c r="P48">
        <v>3</v>
      </c>
      <c r="Q48">
        <v>-0.47999999999999954</v>
      </c>
      <c r="R48">
        <v>-0.47999999999999954</v>
      </c>
      <c r="S48" s="16" t="s">
        <v>149</v>
      </c>
      <c r="T48" s="16">
        <v>3</v>
      </c>
      <c r="U48" t="s">
        <v>1007</v>
      </c>
      <c r="V48">
        <v>29</v>
      </c>
      <c r="W48">
        <v>18</v>
      </c>
      <c r="X48">
        <v>25</v>
      </c>
      <c r="Y48">
        <v>20</v>
      </c>
      <c r="Z48">
        <v>18</v>
      </c>
      <c r="AA48">
        <v>11</v>
      </c>
      <c r="AB48">
        <v>12</v>
      </c>
      <c r="AC48">
        <v>4</v>
      </c>
      <c r="BG48">
        <v>16</v>
      </c>
      <c r="BH48" s="15">
        <v>23</v>
      </c>
      <c r="BI48">
        <v>0</v>
      </c>
      <c r="BJ48">
        <v>12</v>
      </c>
      <c r="BM48" s="15" t="s">
        <v>1007</v>
      </c>
      <c r="BP48">
        <v>0</v>
      </c>
    </row>
    <row r="49" spans="1:69" x14ac:dyDescent="0.15">
      <c r="A49" t="s">
        <v>401</v>
      </c>
      <c r="B49" t="s">
        <v>323</v>
      </c>
      <c r="C49">
        <v>18</v>
      </c>
      <c r="D49" t="s">
        <v>402</v>
      </c>
      <c r="E49">
        <v>38</v>
      </c>
      <c r="F49">
        <v>57</v>
      </c>
      <c r="G49">
        <v>66.11999999999999</v>
      </c>
      <c r="H49">
        <v>3.6733333333333329</v>
      </c>
      <c r="J49">
        <v>4</v>
      </c>
      <c r="K49">
        <v>0.3266666666666671</v>
      </c>
      <c r="L49">
        <v>5.8800000000000079</v>
      </c>
      <c r="M49" t="s">
        <v>147</v>
      </c>
      <c r="N49">
        <v>18</v>
      </c>
      <c r="O49">
        <v>3.6733333333333329</v>
      </c>
      <c r="P49">
        <v>4</v>
      </c>
      <c r="Q49">
        <v>0.3266666666666671</v>
      </c>
      <c r="R49">
        <v>5.8800000000000079</v>
      </c>
      <c r="S49" s="16" t="s">
        <v>147</v>
      </c>
      <c r="T49" s="16">
        <v>4</v>
      </c>
      <c r="BM49" s="15">
        <v>18</v>
      </c>
      <c r="BP49">
        <v>0</v>
      </c>
    </row>
    <row r="50" spans="1:69" x14ac:dyDescent="0.15">
      <c r="A50" t="s">
        <v>178</v>
      </c>
      <c r="B50" t="s">
        <v>323</v>
      </c>
      <c r="C50">
        <v>10</v>
      </c>
      <c r="D50" t="s">
        <v>107</v>
      </c>
      <c r="E50">
        <v>32</v>
      </c>
      <c r="F50">
        <v>48</v>
      </c>
      <c r="G50">
        <v>55.679999999999993</v>
      </c>
      <c r="H50">
        <v>5.5679999999999996</v>
      </c>
      <c r="I50">
        <v>6.1248000000000005</v>
      </c>
      <c r="J50">
        <v>6</v>
      </c>
      <c r="K50">
        <v>0.43200000000000038</v>
      </c>
      <c r="L50">
        <v>4.3200000000000038</v>
      </c>
      <c r="M50" t="s">
        <v>112</v>
      </c>
      <c r="N50">
        <v>20</v>
      </c>
      <c r="O50">
        <v>2.7839999999999998</v>
      </c>
      <c r="P50">
        <v>3</v>
      </c>
      <c r="Q50">
        <v>0.21600000000000019</v>
      </c>
      <c r="R50">
        <v>4.3200000000000038</v>
      </c>
      <c r="S50" s="16" t="s">
        <v>112</v>
      </c>
      <c r="T50" s="16">
        <v>3</v>
      </c>
      <c r="U50" t="s">
        <v>1008</v>
      </c>
      <c r="V50">
        <v>3</v>
      </c>
      <c r="W50">
        <v>0</v>
      </c>
      <c r="X50">
        <v>2</v>
      </c>
      <c r="Y50">
        <v>1</v>
      </c>
      <c r="Z50">
        <v>1</v>
      </c>
      <c r="AA50">
        <v>3</v>
      </c>
      <c r="AB50">
        <v>4</v>
      </c>
      <c r="AC50">
        <v>0</v>
      </c>
      <c r="AD50">
        <v>0</v>
      </c>
      <c r="AE50">
        <v>0</v>
      </c>
      <c r="AF50">
        <v>0</v>
      </c>
      <c r="BF50">
        <v>4</v>
      </c>
      <c r="BH50" s="15">
        <v>1</v>
      </c>
      <c r="BI50">
        <v>1</v>
      </c>
      <c r="BJ50">
        <v>2</v>
      </c>
      <c r="BM50" s="15" t="s">
        <v>1008</v>
      </c>
      <c r="BP50">
        <v>0</v>
      </c>
    </row>
    <row r="51" spans="1:69" x14ac:dyDescent="0.15">
      <c r="A51" t="s">
        <v>438</v>
      </c>
      <c r="B51" t="s">
        <v>308</v>
      </c>
      <c r="C51">
        <v>12</v>
      </c>
      <c r="D51" t="s">
        <v>304</v>
      </c>
      <c r="E51">
        <v>32</v>
      </c>
      <c r="F51">
        <v>48</v>
      </c>
      <c r="G51">
        <v>55.679999999999993</v>
      </c>
      <c r="H51">
        <v>4.6399999999999997</v>
      </c>
      <c r="I51">
        <v>5.1040000000000001</v>
      </c>
      <c r="J51">
        <v>5</v>
      </c>
      <c r="K51">
        <v>0.36000000000000032</v>
      </c>
      <c r="L51">
        <v>4.3200000000000038</v>
      </c>
      <c r="M51" t="s">
        <v>134</v>
      </c>
      <c r="N51">
        <v>12</v>
      </c>
      <c r="O51">
        <v>4.6399999999999997</v>
      </c>
      <c r="P51">
        <v>5</v>
      </c>
      <c r="Q51">
        <v>0.36000000000000032</v>
      </c>
      <c r="R51">
        <v>4.3200000000000038</v>
      </c>
      <c r="S51" s="16" t="s">
        <v>134</v>
      </c>
      <c r="T51" s="16">
        <v>5</v>
      </c>
      <c r="U51">
        <v>16</v>
      </c>
      <c r="BI51">
        <v>5</v>
      </c>
      <c r="BJ51">
        <v>3</v>
      </c>
      <c r="BM51" s="15">
        <v>16</v>
      </c>
      <c r="BP51">
        <v>0</v>
      </c>
    </row>
    <row r="52" spans="1:69" x14ac:dyDescent="0.15">
      <c r="A52" t="s">
        <v>193</v>
      </c>
      <c r="B52" t="s">
        <v>308</v>
      </c>
      <c r="C52">
        <v>20</v>
      </c>
      <c r="D52" t="s">
        <v>107</v>
      </c>
      <c r="E52">
        <v>30</v>
      </c>
      <c r="F52">
        <v>45</v>
      </c>
      <c r="G52">
        <v>52.199999999999996</v>
      </c>
      <c r="H52">
        <v>2.61</v>
      </c>
      <c r="I52">
        <v>2.871</v>
      </c>
      <c r="J52">
        <v>3</v>
      </c>
      <c r="K52">
        <v>0.39000000000000012</v>
      </c>
      <c r="L52">
        <v>7.8000000000000025</v>
      </c>
      <c r="M52" t="s">
        <v>110</v>
      </c>
      <c r="N52">
        <v>80</v>
      </c>
      <c r="O52">
        <v>0.65249999999999997</v>
      </c>
      <c r="P52">
        <v>1</v>
      </c>
      <c r="Q52">
        <v>0.34750000000000003</v>
      </c>
      <c r="R52">
        <v>27.800000000000004</v>
      </c>
      <c r="S52" s="16" t="s">
        <v>110</v>
      </c>
      <c r="T52" s="16">
        <v>1</v>
      </c>
      <c r="U52" t="s">
        <v>1009</v>
      </c>
      <c r="V52">
        <v>17</v>
      </c>
      <c r="BA52">
        <v>17</v>
      </c>
      <c r="BB52">
        <v>15</v>
      </c>
      <c r="BC52">
        <v>19</v>
      </c>
      <c r="BD52">
        <v>13</v>
      </c>
      <c r="BE52">
        <v>23</v>
      </c>
      <c r="BF52">
        <v>17</v>
      </c>
      <c r="BG52">
        <v>19</v>
      </c>
      <c r="BH52" s="15">
        <v>12</v>
      </c>
      <c r="BI52">
        <v>21</v>
      </c>
      <c r="BJ52" t="s">
        <v>361</v>
      </c>
      <c r="BM52" s="15" t="s">
        <v>1009</v>
      </c>
      <c r="BP52">
        <v>0</v>
      </c>
    </row>
    <row r="53" spans="1:69" x14ac:dyDescent="0.15">
      <c r="A53" t="s">
        <v>441</v>
      </c>
      <c r="B53" t="s">
        <v>442</v>
      </c>
      <c r="C53">
        <v>60</v>
      </c>
      <c r="D53" t="s">
        <v>107</v>
      </c>
      <c r="E53">
        <v>120</v>
      </c>
      <c r="F53">
        <v>180</v>
      </c>
      <c r="G53">
        <v>208.79999999999998</v>
      </c>
      <c r="H53">
        <v>3.4799999999999995</v>
      </c>
      <c r="I53">
        <v>3.8279999999999998</v>
      </c>
      <c r="J53">
        <v>3</v>
      </c>
      <c r="K53">
        <v>-0.47999999999999954</v>
      </c>
      <c r="L53">
        <v>-28.799999999999972</v>
      </c>
      <c r="M53" t="s">
        <v>149</v>
      </c>
      <c r="N53">
        <v>60</v>
      </c>
      <c r="O53">
        <v>3.4799999999999995</v>
      </c>
      <c r="P53">
        <v>3</v>
      </c>
      <c r="Q53">
        <v>-0.47999999999999954</v>
      </c>
      <c r="R53">
        <v>-28.799999999999972</v>
      </c>
      <c r="S53" s="16" t="s">
        <v>149</v>
      </c>
      <c r="T53" s="16">
        <v>3</v>
      </c>
      <c r="AD53">
        <v>0</v>
      </c>
      <c r="AE53">
        <v>1</v>
      </c>
      <c r="AF53">
        <v>1.75</v>
      </c>
      <c r="AG53">
        <v>0</v>
      </c>
      <c r="AH53">
        <v>2.5</v>
      </c>
      <c r="AI53">
        <v>0</v>
      </c>
      <c r="AJ53">
        <v>0</v>
      </c>
      <c r="BP53">
        <v>0</v>
      </c>
    </row>
    <row r="54" spans="1:69" x14ac:dyDescent="0.15">
      <c r="A54" t="s">
        <v>469</v>
      </c>
      <c r="B54" t="s">
        <v>463</v>
      </c>
      <c r="C54">
        <v>1</v>
      </c>
      <c r="D54" t="s">
        <v>464</v>
      </c>
      <c r="E54">
        <v>3.6</v>
      </c>
      <c r="F54">
        <v>5.4</v>
      </c>
      <c r="G54">
        <v>6.2640000000000002</v>
      </c>
      <c r="H54">
        <v>6.2640000000000002</v>
      </c>
      <c r="I54">
        <v>6.8904000000000005</v>
      </c>
      <c r="J54">
        <v>6</v>
      </c>
      <c r="K54">
        <v>-0.26400000000000023</v>
      </c>
      <c r="L54">
        <v>-0.26400000000000023</v>
      </c>
      <c r="M54" t="s">
        <v>147</v>
      </c>
      <c r="N54">
        <v>1</v>
      </c>
      <c r="O54">
        <v>6.2640000000000002</v>
      </c>
      <c r="P54">
        <v>6</v>
      </c>
      <c r="Q54">
        <v>-0.26400000000000023</v>
      </c>
      <c r="R54">
        <v>-0.26400000000000023</v>
      </c>
      <c r="S54" s="16" t="s">
        <v>147</v>
      </c>
      <c r="T54" s="16">
        <v>6</v>
      </c>
      <c r="V54">
        <v>5</v>
      </c>
      <c r="W54">
        <v>6</v>
      </c>
      <c r="X54">
        <v>7</v>
      </c>
      <c r="Y54">
        <v>7</v>
      </c>
      <c r="Z54">
        <v>6</v>
      </c>
      <c r="AA54">
        <v>3</v>
      </c>
      <c r="AC54">
        <v>7</v>
      </c>
      <c r="AD54">
        <v>3</v>
      </c>
      <c r="AE54">
        <v>9</v>
      </c>
      <c r="AF54">
        <v>3</v>
      </c>
      <c r="AG54">
        <v>3</v>
      </c>
      <c r="AH54">
        <v>5</v>
      </c>
      <c r="AI54">
        <v>5</v>
      </c>
      <c r="AJ54">
        <v>5</v>
      </c>
      <c r="AK54">
        <v>4</v>
      </c>
      <c r="AL54">
        <v>6</v>
      </c>
      <c r="AM54">
        <v>8</v>
      </c>
      <c r="AN54">
        <v>5</v>
      </c>
      <c r="AO54">
        <v>5</v>
      </c>
      <c r="AP54">
        <v>6</v>
      </c>
      <c r="AQ54">
        <v>2</v>
      </c>
      <c r="AR54" t="s">
        <v>78</v>
      </c>
      <c r="AS54">
        <v>2</v>
      </c>
      <c r="AT54">
        <v>4</v>
      </c>
      <c r="AU54">
        <v>2</v>
      </c>
      <c r="AV54">
        <v>5</v>
      </c>
      <c r="AW54">
        <v>3</v>
      </c>
      <c r="AX54">
        <v>2</v>
      </c>
      <c r="AY54">
        <v>2</v>
      </c>
      <c r="AZ54">
        <v>1</v>
      </c>
      <c r="BA54">
        <v>2</v>
      </c>
      <c r="BB54">
        <v>2</v>
      </c>
      <c r="BC54">
        <v>5</v>
      </c>
      <c r="BD54">
        <v>1</v>
      </c>
      <c r="BE54">
        <v>3</v>
      </c>
      <c r="BF54">
        <v>2</v>
      </c>
      <c r="BG54">
        <v>3</v>
      </c>
      <c r="BH54" s="15">
        <v>1</v>
      </c>
      <c r="BI54">
        <v>0</v>
      </c>
      <c r="BJ54">
        <v>4</v>
      </c>
      <c r="BP54">
        <v>0</v>
      </c>
    </row>
    <row r="55" spans="1:69" x14ac:dyDescent="0.15">
      <c r="A55" t="s">
        <v>470</v>
      </c>
      <c r="B55" t="s">
        <v>463</v>
      </c>
      <c r="C55">
        <v>1</v>
      </c>
      <c r="D55" t="s">
        <v>464</v>
      </c>
      <c r="E55">
        <v>3.6</v>
      </c>
      <c r="F55">
        <v>5.4</v>
      </c>
      <c r="G55">
        <v>6.2640000000000002</v>
      </c>
      <c r="H55">
        <v>6.2640000000000002</v>
      </c>
      <c r="I55">
        <v>6.8904000000000005</v>
      </c>
      <c r="J55">
        <v>6</v>
      </c>
      <c r="K55">
        <v>-0.26400000000000023</v>
      </c>
      <c r="L55">
        <v>-0.26400000000000023</v>
      </c>
      <c r="M55" t="s">
        <v>147</v>
      </c>
      <c r="N55">
        <v>1</v>
      </c>
      <c r="O55">
        <v>6.2640000000000002</v>
      </c>
      <c r="P55">
        <v>6</v>
      </c>
      <c r="Q55">
        <v>-0.26400000000000023</v>
      </c>
      <c r="R55">
        <v>-0.26400000000000023</v>
      </c>
      <c r="S55" s="16" t="s">
        <v>147</v>
      </c>
      <c r="T55" s="16">
        <v>6</v>
      </c>
      <c r="U55">
        <v>4</v>
      </c>
      <c r="V55">
        <v>5</v>
      </c>
      <c r="W55">
        <v>8</v>
      </c>
      <c r="X55">
        <v>9</v>
      </c>
      <c r="Y55">
        <v>7</v>
      </c>
      <c r="Z55">
        <v>9</v>
      </c>
      <c r="AA55">
        <v>9</v>
      </c>
      <c r="AB55">
        <v>7</v>
      </c>
      <c r="AC55">
        <v>8</v>
      </c>
      <c r="AD55">
        <v>5</v>
      </c>
      <c r="AE55">
        <v>8</v>
      </c>
      <c r="AF55">
        <v>9</v>
      </c>
      <c r="AG55">
        <v>7</v>
      </c>
      <c r="AH55">
        <v>8</v>
      </c>
      <c r="AI55">
        <v>5</v>
      </c>
      <c r="AJ55">
        <v>10</v>
      </c>
      <c r="AK55">
        <v>9</v>
      </c>
      <c r="AL55">
        <v>5</v>
      </c>
      <c r="AM55">
        <v>4</v>
      </c>
      <c r="AN55">
        <v>6</v>
      </c>
      <c r="AO55">
        <v>5</v>
      </c>
      <c r="AP55">
        <v>6</v>
      </c>
      <c r="AQ55">
        <v>4</v>
      </c>
      <c r="AR55" t="s">
        <v>78</v>
      </c>
      <c r="AS55">
        <v>5</v>
      </c>
      <c r="AT55">
        <v>4</v>
      </c>
      <c r="AU55">
        <v>4</v>
      </c>
      <c r="AV55">
        <v>2</v>
      </c>
      <c r="AW55">
        <v>4</v>
      </c>
      <c r="AX55">
        <v>5</v>
      </c>
      <c r="AY55">
        <v>6</v>
      </c>
      <c r="AZ55">
        <v>3</v>
      </c>
      <c r="BA55">
        <v>4</v>
      </c>
      <c r="BB55">
        <v>2</v>
      </c>
      <c r="BC55">
        <v>4</v>
      </c>
      <c r="BD55">
        <v>1</v>
      </c>
      <c r="BE55">
        <v>6</v>
      </c>
      <c r="BF55">
        <v>7</v>
      </c>
      <c r="BG55">
        <v>6</v>
      </c>
      <c r="BH55" s="15">
        <v>7</v>
      </c>
      <c r="BI55">
        <v>5</v>
      </c>
      <c r="BJ55">
        <v>4</v>
      </c>
      <c r="BM55" s="15">
        <v>4</v>
      </c>
      <c r="BP55">
        <v>0</v>
      </c>
    </row>
    <row r="56" spans="1:69" x14ac:dyDescent="0.15">
      <c r="A56" t="s">
        <v>475</v>
      </c>
      <c r="B56" t="s">
        <v>472</v>
      </c>
      <c r="C56">
        <v>5</v>
      </c>
      <c r="D56" t="s">
        <v>107</v>
      </c>
      <c r="E56">
        <v>19</v>
      </c>
      <c r="F56">
        <v>28.5</v>
      </c>
      <c r="G56">
        <v>33.059999999999995</v>
      </c>
      <c r="H56">
        <v>6.6119999999999992</v>
      </c>
      <c r="I56">
        <v>7.2732000000000001</v>
      </c>
      <c r="J56">
        <v>7</v>
      </c>
      <c r="K56">
        <v>0.38800000000000079</v>
      </c>
      <c r="L56">
        <v>1.9400000000000039</v>
      </c>
      <c r="M56" t="s">
        <v>112</v>
      </c>
      <c r="N56">
        <v>10</v>
      </c>
      <c r="O56">
        <v>3.3059999999999996</v>
      </c>
      <c r="P56">
        <v>3</v>
      </c>
      <c r="Q56">
        <v>-0.30599999999999961</v>
      </c>
      <c r="R56">
        <v>-3.0599999999999961</v>
      </c>
      <c r="S56" s="16" t="s">
        <v>112</v>
      </c>
      <c r="T56" s="16">
        <v>3</v>
      </c>
      <c r="U56" t="s">
        <v>1010</v>
      </c>
      <c r="V56" t="s">
        <v>406</v>
      </c>
      <c r="W56" t="s">
        <v>476</v>
      </c>
      <c r="X56" t="s">
        <v>406</v>
      </c>
      <c r="Y56" t="s">
        <v>476</v>
      </c>
      <c r="Z56" t="s">
        <v>476</v>
      </c>
      <c r="AA56" t="s">
        <v>410</v>
      </c>
      <c r="AB56" t="s">
        <v>345</v>
      </c>
      <c r="AC56" t="s">
        <v>361</v>
      </c>
      <c r="AD56" t="s">
        <v>406</v>
      </c>
      <c r="AE56" t="s">
        <v>406</v>
      </c>
      <c r="AF56" t="s">
        <v>477</v>
      </c>
      <c r="AG56" t="s">
        <v>478</v>
      </c>
      <c r="AH56" t="s">
        <v>477</v>
      </c>
      <c r="AI56" t="s">
        <v>479</v>
      </c>
      <c r="AJ56" t="s">
        <v>344</v>
      </c>
      <c r="AK56" t="s">
        <v>406</v>
      </c>
      <c r="AL56" t="s">
        <v>480</v>
      </c>
      <c r="AM56" t="s">
        <v>344</v>
      </c>
      <c r="AN56" t="s">
        <v>478</v>
      </c>
      <c r="AO56" t="s">
        <v>344</v>
      </c>
      <c r="AP56" t="s">
        <v>481</v>
      </c>
      <c r="AQ56" t="s">
        <v>406</v>
      </c>
      <c r="AR56" t="s">
        <v>477</v>
      </c>
      <c r="AS56" t="s">
        <v>388</v>
      </c>
      <c r="AT56" t="s">
        <v>406</v>
      </c>
      <c r="AU56" t="s">
        <v>345</v>
      </c>
      <c r="AV56" t="s">
        <v>482</v>
      </c>
      <c r="AW56" t="s">
        <v>477</v>
      </c>
      <c r="AX56" t="s">
        <v>478</v>
      </c>
      <c r="AY56" t="s">
        <v>477</v>
      </c>
      <c r="AZ56" t="s">
        <v>483</v>
      </c>
      <c r="BA56" t="s">
        <v>345</v>
      </c>
      <c r="BB56" t="s">
        <v>484</v>
      </c>
      <c r="BC56" t="s">
        <v>476</v>
      </c>
      <c r="BD56" t="s">
        <v>476</v>
      </c>
      <c r="BE56" t="s">
        <v>485</v>
      </c>
      <c r="BF56" t="s">
        <v>344</v>
      </c>
      <c r="BG56" t="s">
        <v>486</v>
      </c>
      <c r="BH56" s="15" t="s">
        <v>345</v>
      </c>
      <c r="BI56" t="s">
        <v>487</v>
      </c>
      <c r="BJ56" t="s">
        <v>488</v>
      </c>
      <c r="BM56" s="15" t="s">
        <v>489</v>
      </c>
      <c r="BP56">
        <v>0</v>
      </c>
    </row>
    <row r="57" spans="1:69" x14ac:dyDescent="0.15">
      <c r="A57" t="s">
        <v>494</v>
      </c>
      <c r="B57" t="s">
        <v>495</v>
      </c>
      <c r="C57">
        <v>3</v>
      </c>
      <c r="D57" t="s">
        <v>107</v>
      </c>
      <c r="E57">
        <v>28</v>
      </c>
      <c r="F57">
        <v>42</v>
      </c>
      <c r="G57">
        <v>48.72</v>
      </c>
      <c r="H57">
        <v>16.239999999999998</v>
      </c>
      <c r="I57">
        <v>17.864000000000001</v>
      </c>
      <c r="J57">
        <v>16</v>
      </c>
      <c r="K57">
        <v>-0.23999999999999844</v>
      </c>
      <c r="L57">
        <v>-0.71999999999999531</v>
      </c>
      <c r="M57" t="s">
        <v>110</v>
      </c>
      <c r="N57">
        <v>12</v>
      </c>
      <c r="O57">
        <v>4.0599999999999996</v>
      </c>
      <c r="P57">
        <v>4</v>
      </c>
      <c r="Q57">
        <v>-5.9999999999999609E-2</v>
      </c>
      <c r="R57">
        <v>-0.71999999999999531</v>
      </c>
      <c r="S57" s="16" t="s">
        <v>110</v>
      </c>
      <c r="T57" s="16">
        <v>4</v>
      </c>
      <c r="U57" t="s">
        <v>501</v>
      </c>
      <c r="V57" t="s">
        <v>361</v>
      </c>
      <c r="W57" t="s">
        <v>313</v>
      </c>
      <c r="X57" t="s">
        <v>496</v>
      </c>
      <c r="Y57" t="s">
        <v>497</v>
      </c>
      <c r="Z57" t="s">
        <v>361</v>
      </c>
      <c r="AA57" t="s">
        <v>498</v>
      </c>
      <c r="AB57" t="s">
        <v>499</v>
      </c>
      <c r="AC57" t="s">
        <v>362</v>
      </c>
      <c r="AD57" t="s">
        <v>386</v>
      </c>
      <c r="AE57" t="s">
        <v>500</v>
      </c>
      <c r="AF57" t="s">
        <v>473</v>
      </c>
      <c r="AG57" t="s">
        <v>501</v>
      </c>
      <c r="AH57" t="s">
        <v>386</v>
      </c>
      <c r="AJ57" t="s">
        <v>485</v>
      </c>
      <c r="AK57" t="s">
        <v>481</v>
      </c>
      <c r="AL57" t="s">
        <v>502</v>
      </c>
      <c r="AM57" t="s">
        <v>362</v>
      </c>
      <c r="AN57" t="s">
        <v>362</v>
      </c>
      <c r="AO57" t="s">
        <v>503</v>
      </c>
      <c r="AP57" t="s">
        <v>361</v>
      </c>
      <c r="AQ57" t="s">
        <v>361</v>
      </c>
      <c r="AR57" t="s">
        <v>361</v>
      </c>
      <c r="AS57" t="s">
        <v>362</v>
      </c>
      <c r="AT57" t="s">
        <v>386</v>
      </c>
      <c r="AU57" t="s">
        <v>497</v>
      </c>
      <c r="AV57" t="s">
        <v>504</v>
      </c>
      <c r="AW57" t="s">
        <v>361</v>
      </c>
      <c r="AX57" t="s">
        <v>361</v>
      </c>
      <c r="AY57" t="s">
        <v>505</v>
      </c>
      <c r="AZ57" t="s">
        <v>506</v>
      </c>
      <c r="BA57" t="s">
        <v>507</v>
      </c>
      <c r="BB57" t="s">
        <v>497</v>
      </c>
      <c r="BC57" t="s">
        <v>508</v>
      </c>
      <c r="BD57" t="s">
        <v>361</v>
      </c>
      <c r="BE57" t="s">
        <v>486</v>
      </c>
      <c r="BF57" t="s">
        <v>362</v>
      </c>
      <c r="BG57" t="s">
        <v>407</v>
      </c>
      <c r="BH57" s="15" t="s">
        <v>407</v>
      </c>
      <c r="BI57" t="s">
        <v>500</v>
      </c>
      <c r="BJ57" t="s">
        <v>509</v>
      </c>
      <c r="BM57" s="15" t="s">
        <v>1011</v>
      </c>
      <c r="BP57">
        <v>0</v>
      </c>
    </row>
    <row r="58" spans="1:69" x14ac:dyDescent="0.15">
      <c r="A58" t="s">
        <v>208</v>
      </c>
      <c r="B58" t="s">
        <v>308</v>
      </c>
      <c r="C58">
        <v>24</v>
      </c>
      <c r="D58" t="s">
        <v>304</v>
      </c>
      <c r="E58">
        <v>36</v>
      </c>
      <c r="F58">
        <v>54</v>
      </c>
      <c r="G58">
        <v>62.639999999999993</v>
      </c>
      <c r="H58">
        <v>2.61</v>
      </c>
      <c r="I58">
        <v>2.871</v>
      </c>
      <c r="J58">
        <v>3</v>
      </c>
      <c r="K58">
        <v>0.39000000000000012</v>
      </c>
      <c r="L58">
        <v>9.360000000000003</v>
      </c>
      <c r="M58" t="s">
        <v>106</v>
      </c>
      <c r="N58">
        <v>24</v>
      </c>
      <c r="O58">
        <v>2.61</v>
      </c>
      <c r="P58">
        <v>3</v>
      </c>
      <c r="Q58">
        <v>0.39000000000000012</v>
      </c>
      <c r="R58">
        <v>9.360000000000003</v>
      </c>
      <c r="S58" s="16" t="s">
        <v>106</v>
      </c>
      <c r="T58" s="16">
        <v>3</v>
      </c>
      <c r="U58">
        <v>18</v>
      </c>
      <c r="AT58" t="s">
        <v>361</v>
      </c>
      <c r="AU58">
        <v>16</v>
      </c>
      <c r="AV58" t="s">
        <v>516</v>
      </c>
      <c r="AX58" t="s">
        <v>361</v>
      </c>
      <c r="AY58">
        <v>17</v>
      </c>
      <c r="AZ58">
        <v>7</v>
      </c>
      <c r="BG58">
        <v>33</v>
      </c>
      <c r="BH58" s="15" t="s">
        <v>361</v>
      </c>
      <c r="BI58" t="s">
        <v>361</v>
      </c>
      <c r="BJ58">
        <v>22</v>
      </c>
      <c r="BM58" s="15">
        <v>18</v>
      </c>
      <c r="BP58">
        <v>0</v>
      </c>
    </row>
    <row r="59" spans="1:69" x14ac:dyDescent="0.15">
      <c r="A59" t="s">
        <v>517</v>
      </c>
      <c r="B59" t="s">
        <v>518</v>
      </c>
      <c r="C59">
        <v>40</v>
      </c>
      <c r="D59" t="s">
        <v>107</v>
      </c>
      <c r="E59">
        <v>56</v>
      </c>
      <c r="F59">
        <v>84</v>
      </c>
      <c r="G59">
        <v>97.44</v>
      </c>
      <c r="H59">
        <v>2.4359999999999999</v>
      </c>
      <c r="I59">
        <v>2.6796000000000002</v>
      </c>
      <c r="J59">
        <v>2</v>
      </c>
      <c r="K59">
        <v>-0.43599999999999994</v>
      </c>
      <c r="L59">
        <v>-17.439999999999998</v>
      </c>
      <c r="M59" t="s">
        <v>112</v>
      </c>
      <c r="N59">
        <v>80</v>
      </c>
      <c r="O59">
        <v>1.218</v>
      </c>
      <c r="P59">
        <v>1</v>
      </c>
      <c r="Q59">
        <v>-0.21799999999999997</v>
      </c>
      <c r="R59">
        <v>-17.439999999999998</v>
      </c>
      <c r="S59" s="16" t="s">
        <v>112</v>
      </c>
      <c r="T59" s="16">
        <v>1</v>
      </c>
      <c r="U59" t="s">
        <v>1012</v>
      </c>
      <c r="V59">
        <v>17</v>
      </c>
      <c r="W59">
        <v>15</v>
      </c>
      <c r="X59">
        <v>15</v>
      </c>
      <c r="Y59">
        <v>15</v>
      </c>
      <c r="Z59">
        <v>23</v>
      </c>
      <c r="AA59">
        <v>13</v>
      </c>
      <c r="AB59">
        <v>13</v>
      </c>
      <c r="AC59">
        <v>3</v>
      </c>
      <c r="BA59">
        <v>18</v>
      </c>
      <c r="BB59">
        <v>11</v>
      </c>
      <c r="BC59">
        <v>19</v>
      </c>
      <c r="BD59">
        <v>17</v>
      </c>
      <c r="BE59">
        <v>13</v>
      </c>
      <c r="BF59">
        <v>22</v>
      </c>
      <c r="BG59">
        <v>20</v>
      </c>
      <c r="BH59" s="15">
        <v>8</v>
      </c>
      <c r="BI59">
        <v>14</v>
      </c>
      <c r="BJ59">
        <v>15</v>
      </c>
      <c r="BM59" s="15" t="s">
        <v>1013</v>
      </c>
      <c r="BP59">
        <v>0</v>
      </c>
    </row>
    <row r="60" spans="1:69" x14ac:dyDescent="0.15">
      <c r="A60" t="s">
        <v>521</v>
      </c>
      <c r="B60" t="s">
        <v>518</v>
      </c>
      <c r="C60">
        <v>40</v>
      </c>
      <c r="D60" t="s">
        <v>107</v>
      </c>
      <c r="E60">
        <v>46</v>
      </c>
      <c r="F60">
        <v>69</v>
      </c>
      <c r="G60">
        <v>80.039999999999992</v>
      </c>
      <c r="H60">
        <v>2.0009999999999999</v>
      </c>
      <c r="I60">
        <v>2.2011000000000003</v>
      </c>
      <c r="J60">
        <v>2</v>
      </c>
      <c r="K60">
        <v>-9.9999999999988987E-4</v>
      </c>
      <c r="L60">
        <v>-3.9999999999995595E-2</v>
      </c>
      <c r="M60" t="s">
        <v>112</v>
      </c>
      <c r="N60">
        <v>80</v>
      </c>
      <c r="O60">
        <v>1.0004999999999999</v>
      </c>
      <c r="P60">
        <v>1</v>
      </c>
      <c r="Q60">
        <v>-4.9999999999994493E-4</v>
      </c>
      <c r="R60">
        <v>-3.9999999999995595E-2</v>
      </c>
      <c r="S60" s="16" t="s">
        <v>112</v>
      </c>
      <c r="T60" s="16">
        <v>1</v>
      </c>
      <c r="U60" t="s">
        <v>1014</v>
      </c>
      <c r="BF60">
        <v>32</v>
      </c>
      <c r="BG60">
        <v>8</v>
      </c>
      <c r="BJ60">
        <v>33</v>
      </c>
      <c r="BM60" s="15" t="s">
        <v>363</v>
      </c>
      <c r="BP60">
        <v>0</v>
      </c>
    </row>
    <row r="61" spans="1:69" x14ac:dyDescent="0.15">
      <c r="A61" t="s">
        <v>545</v>
      </c>
      <c r="B61" t="s">
        <v>546</v>
      </c>
      <c r="C61">
        <v>25</v>
      </c>
      <c r="D61" t="s">
        <v>107</v>
      </c>
      <c r="E61">
        <v>48</v>
      </c>
      <c r="F61">
        <v>72</v>
      </c>
      <c r="G61">
        <v>83.52</v>
      </c>
      <c r="H61">
        <v>3.3407999999999998</v>
      </c>
      <c r="I61">
        <v>3.6748799999999999</v>
      </c>
      <c r="J61">
        <v>3</v>
      </c>
      <c r="K61">
        <v>-0.34079999999999977</v>
      </c>
      <c r="L61">
        <v>-8.5199999999999942</v>
      </c>
      <c r="M61" t="s">
        <v>118</v>
      </c>
      <c r="N61">
        <v>80</v>
      </c>
      <c r="O61">
        <v>1.044</v>
      </c>
      <c r="P61">
        <v>1</v>
      </c>
      <c r="Q61">
        <v>-4.4000000000000039E-2</v>
      </c>
      <c r="R61">
        <v>-3.5200000000000031</v>
      </c>
      <c r="S61" s="16" t="s">
        <v>118</v>
      </c>
      <c r="T61" s="16">
        <v>1</v>
      </c>
      <c r="V61">
        <v>2</v>
      </c>
      <c r="W61">
        <v>0.75</v>
      </c>
      <c r="X61">
        <v>1.5</v>
      </c>
      <c r="AA61">
        <v>0</v>
      </c>
      <c r="AC61">
        <v>1</v>
      </c>
      <c r="AD61">
        <v>0</v>
      </c>
      <c r="AE61">
        <v>0.5</v>
      </c>
      <c r="AF61">
        <v>0</v>
      </c>
      <c r="AG61">
        <v>0</v>
      </c>
      <c r="AH61">
        <v>0.75</v>
      </c>
      <c r="AI61">
        <v>0.5</v>
      </c>
      <c r="AJ61">
        <v>0</v>
      </c>
      <c r="BP61">
        <v>0</v>
      </c>
    </row>
    <row r="62" spans="1:69" x14ac:dyDescent="0.15">
      <c r="A62" t="s">
        <v>563</v>
      </c>
      <c r="B62" t="s">
        <v>308</v>
      </c>
      <c r="C62">
        <v>40</v>
      </c>
      <c r="D62" t="s">
        <v>107</v>
      </c>
      <c r="E62">
        <v>68</v>
      </c>
      <c r="F62">
        <v>102</v>
      </c>
      <c r="G62">
        <v>118.32</v>
      </c>
      <c r="H62">
        <v>2.9579999999999997</v>
      </c>
      <c r="I62">
        <v>3.2538</v>
      </c>
      <c r="J62">
        <v>3</v>
      </c>
      <c r="K62">
        <v>4.2000000000000259E-2</v>
      </c>
      <c r="L62">
        <v>1.6800000000000104</v>
      </c>
      <c r="M62" t="s">
        <v>381</v>
      </c>
      <c r="N62">
        <v>53.3</v>
      </c>
      <c r="O62">
        <v>2.2198874296435274</v>
      </c>
      <c r="P62">
        <v>2</v>
      </c>
      <c r="Q62">
        <v>-0.21988742964352737</v>
      </c>
      <c r="R62">
        <v>-11.720000000000008</v>
      </c>
      <c r="S62" s="16" t="s">
        <v>381</v>
      </c>
      <c r="T62" s="16">
        <v>2</v>
      </c>
      <c r="U62" t="s">
        <v>997</v>
      </c>
      <c r="W62">
        <v>31</v>
      </c>
      <c r="X62">
        <v>46</v>
      </c>
      <c r="Y62">
        <v>49</v>
      </c>
      <c r="Z62">
        <v>35</v>
      </c>
      <c r="AA62">
        <v>44</v>
      </c>
      <c r="AC62">
        <v>35</v>
      </c>
      <c r="AD62">
        <v>30</v>
      </c>
      <c r="AE62">
        <v>11</v>
      </c>
      <c r="BA62">
        <v>38</v>
      </c>
      <c r="BB62">
        <v>27</v>
      </c>
      <c r="BC62">
        <v>23</v>
      </c>
      <c r="BD62">
        <v>34</v>
      </c>
      <c r="BE62">
        <v>32</v>
      </c>
      <c r="BF62">
        <v>38</v>
      </c>
      <c r="BG62">
        <v>48</v>
      </c>
      <c r="BH62" s="15">
        <v>28</v>
      </c>
      <c r="BI62">
        <v>32</v>
      </c>
      <c r="BJ62">
        <v>34</v>
      </c>
      <c r="BM62" s="15" t="s">
        <v>1015</v>
      </c>
      <c r="BP62">
        <v>0</v>
      </c>
    </row>
    <row r="63" spans="1:69" x14ac:dyDescent="0.15">
      <c r="A63" t="s">
        <v>233</v>
      </c>
      <c r="B63" t="s">
        <v>308</v>
      </c>
      <c r="C63">
        <v>25</v>
      </c>
      <c r="D63" t="s">
        <v>107</v>
      </c>
      <c r="E63">
        <v>48</v>
      </c>
      <c r="F63">
        <v>72</v>
      </c>
      <c r="G63">
        <v>83.52</v>
      </c>
      <c r="H63">
        <v>3.3407999999999998</v>
      </c>
      <c r="I63">
        <v>3.6748799999999999</v>
      </c>
      <c r="J63">
        <v>3</v>
      </c>
      <c r="K63">
        <v>-0.34079999999999977</v>
      </c>
      <c r="L63">
        <v>-8.5199999999999942</v>
      </c>
      <c r="M63" t="s">
        <v>112</v>
      </c>
      <c r="N63">
        <v>50</v>
      </c>
      <c r="O63">
        <v>1.6703999999999999</v>
      </c>
      <c r="P63">
        <v>2</v>
      </c>
      <c r="Q63">
        <v>0.32960000000000012</v>
      </c>
      <c r="R63">
        <v>16.480000000000004</v>
      </c>
      <c r="S63" s="16" t="s">
        <v>112</v>
      </c>
      <c r="T63" s="16">
        <v>2</v>
      </c>
      <c r="V63">
        <v>0</v>
      </c>
      <c r="W63">
        <v>0</v>
      </c>
      <c r="X63">
        <v>1</v>
      </c>
      <c r="Y63">
        <v>0</v>
      </c>
      <c r="Z63">
        <v>2</v>
      </c>
      <c r="AA63">
        <v>3</v>
      </c>
      <c r="AC63">
        <v>1</v>
      </c>
      <c r="BB63">
        <v>2</v>
      </c>
      <c r="BC63">
        <v>4</v>
      </c>
      <c r="BD63">
        <v>3</v>
      </c>
      <c r="BE63">
        <v>2</v>
      </c>
      <c r="BF63">
        <v>3</v>
      </c>
      <c r="BG63">
        <v>0</v>
      </c>
      <c r="BH63" s="15">
        <v>4</v>
      </c>
      <c r="BI63">
        <v>0</v>
      </c>
      <c r="BJ63">
        <v>7</v>
      </c>
      <c r="BM63" s="15" t="s">
        <v>220</v>
      </c>
      <c r="BP63">
        <v>0</v>
      </c>
    </row>
    <row r="64" spans="1:69" s="119" customFormat="1" ht="12" customHeight="1" x14ac:dyDescent="0.15">
      <c r="A64" s="118" t="s">
        <v>247</v>
      </c>
      <c r="B64" s="118" t="s">
        <v>308</v>
      </c>
      <c r="C64" s="119">
        <v>25</v>
      </c>
      <c r="D64" s="119" t="s">
        <v>107</v>
      </c>
      <c r="E64" s="120">
        <v>32</v>
      </c>
      <c r="F64" s="121">
        <v>48</v>
      </c>
      <c r="G64" s="121">
        <v>55.679999999999993</v>
      </c>
      <c r="H64" s="121">
        <v>2.2271999999999998</v>
      </c>
      <c r="I64" s="121">
        <v>2.4499200000000001</v>
      </c>
      <c r="J64" s="116">
        <v>2</v>
      </c>
      <c r="K64" s="121">
        <v>-0.22719999999999985</v>
      </c>
      <c r="L64" s="121">
        <v>-5.6799999999999962</v>
      </c>
      <c r="M64" s="121" t="s">
        <v>112</v>
      </c>
      <c r="N64" s="121">
        <v>50</v>
      </c>
      <c r="O64" s="121">
        <v>1.1135999999999999</v>
      </c>
      <c r="P64" s="121">
        <v>1</v>
      </c>
      <c r="Q64" s="121">
        <v>-0.11359999999999992</v>
      </c>
      <c r="R64" s="121">
        <v>-5.6799999999999962</v>
      </c>
      <c r="S64" s="34" t="s">
        <v>112</v>
      </c>
      <c r="T64" s="6">
        <v>1</v>
      </c>
      <c r="U64" s="119" t="s">
        <v>633</v>
      </c>
      <c r="V64" s="119">
        <v>20</v>
      </c>
      <c r="W64" s="119">
        <v>9</v>
      </c>
      <c r="X64" s="119">
        <v>6</v>
      </c>
      <c r="Y64" s="119">
        <v>2</v>
      </c>
      <c r="Z64" s="119">
        <v>18</v>
      </c>
      <c r="AA64" s="119">
        <v>11</v>
      </c>
      <c r="AC64" s="119">
        <v>5</v>
      </c>
      <c r="BC64" s="119">
        <v>12</v>
      </c>
      <c r="BD64" s="119">
        <v>4</v>
      </c>
      <c r="BE64" s="119">
        <v>14</v>
      </c>
      <c r="BF64" s="119">
        <v>5</v>
      </c>
      <c r="BG64" s="119">
        <v>6</v>
      </c>
      <c r="BH64" s="119">
        <v>4</v>
      </c>
      <c r="BI64" s="119">
        <v>6</v>
      </c>
      <c r="BJ64" s="119">
        <v>4</v>
      </c>
      <c r="BM64" s="116" t="s">
        <v>633</v>
      </c>
      <c r="BN64" s="116"/>
      <c r="BO64" s="116"/>
      <c r="BP64" s="55">
        <v>0</v>
      </c>
      <c r="BQ64" s="122"/>
    </row>
    <row r="65" spans="1:68" x14ac:dyDescent="0.15">
      <c r="A65" t="s">
        <v>267</v>
      </c>
      <c r="B65" t="s">
        <v>308</v>
      </c>
      <c r="C65">
        <v>1</v>
      </c>
      <c r="D65" t="s">
        <v>315</v>
      </c>
      <c r="E65">
        <v>36</v>
      </c>
      <c r="F65">
        <v>54</v>
      </c>
      <c r="G65">
        <v>62.639999999999993</v>
      </c>
      <c r="H65">
        <v>62.639999999999993</v>
      </c>
      <c r="I65">
        <v>68.903999999999996</v>
      </c>
      <c r="J65">
        <v>63</v>
      </c>
      <c r="K65">
        <v>0.36000000000000654</v>
      </c>
      <c r="L65">
        <v>0.36000000000000654</v>
      </c>
      <c r="M65" t="s">
        <v>581</v>
      </c>
      <c r="N65">
        <v>1</v>
      </c>
      <c r="O65">
        <v>62.639999999999993</v>
      </c>
      <c r="P65">
        <v>63</v>
      </c>
      <c r="Q65">
        <v>0.36000000000000654</v>
      </c>
      <c r="R65">
        <v>0.36000000000000654</v>
      </c>
      <c r="S65" s="16" t="s">
        <v>581</v>
      </c>
      <c r="T65" s="16">
        <v>63</v>
      </c>
      <c r="U65" t="s">
        <v>680</v>
      </c>
      <c r="V65">
        <v>71</v>
      </c>
      <c r="W65">
        <v>22</v>
      </c>
      <c r="X65">
        <v>45</v>
      </c>
      <c r="Y65">
        <v>30</v>
      </c>
      <c r="BH65" s="15" t="s">
        <v>317</v>
      </c>
      <c r="BI65">
        <v>14</v>
      </c>
      <c r="BJ65">
        <v>36</v>
      </c>
      <c r="BM65" s="15" t="s">
        <v>1016</v>
      </c>
      <c r="BP65">
        <v>0</v>
      </c>
    </row>
    <row r="66" spans="1:68" x14ac:dyDescent="0.15">
      <c r="A66" t="s">
        <v>279</v>
      </c>
      <c r="B66" t="s">
        <v>308</v>
      </c>
      <c r="C66">
        <v>1</v>
      </c>
      <c r="D66" t="s">
        <v>315</v>
      </c>
      <c r="E66">
        <v>36</v>
      </c>
      <c r="F66">
        <v>54</v>
      </c>
      <c r="G66">
        <v>62.639999999999993</v>
      </c>
      <c r="H66">
        <v>62.639999999999993</v>
      </c>
      <c r="I66">
        <v>68.903999999999996</v>
      </c>
      <c r="J66">
        <v>63</v>
      </c>
      <c r="K66">
        <v>0.36000000000000654</v>
      </c>
      <c r="L66">
        <v>0.36000000000000654</v>
      </c>
      <c r="M66" t="s">
        <v>581</v>
      </c>
      <c r="N66">
        <v>1</v>
      </c>
      <c r="O66">
        <v>62.639999999999993</v>
      </c>
      <c r="P66">
        <v>63</v>
      </c>
      <c r="Q66">
        <v>0.36000000000000654</v>
      </c>
      <c r="R66">
        <v>0.36000000000000654</v>
      </c>
      <c r="S66" s="16" t="s">
        <v>581</v>
      </c>
      <c r="T66" s="16">
        <v>63</v>
      </c>
      <c r="U66" t="s">
        <v>1017</v>
      </c>
      <c r="BE66">
        <v>10</v>
      </c>
      <c r="BF66">
        <v>14</v>
      </c>
      <c r="BG66">
        <v>15</v>
      </c>
      <c r="BH66" s="15">
        <v>5</v>
      </c>
      <c r="BI66">
        <v>14</v>
      </c>
      <c r="BJ66">
        <v>5</v>
      </c>
      <c r="BM66" s="15" t="s">
        <v>1017</v>
      </c>
      <c r="BP66">
        <v>0</v>
      </c>
    </row>
    <row r="67" spans="1:68" x14ac:dyDescent="0.15">
      <c r="A67" t="s">
        <v>292</v>
      </c>
      <c r="B67" t="s">
        <v>308</v>
      </c>
      <c r="C67">
        <v>25</v>
      </c>
      <c r="D67" t="s">
        <v>107</v>
      </c>
      <c r="E67">
        <v>30</v>
      </c>
      <c r="F67">
        <v>45</v>
      </c>
      <c r="G67">
        <v>52.199999999999996</v>
      </c>
      <c r="H67">
        <v>2.0879999999999996</v>
      </c>
      <c r="I67">
        <v>2.2967999999999997</v>
      </c>
      <c r="J67">
        <v>2</v>
      </c>
      <c r="K67">
        <v>-8.7999999999999634E-2</v>
      </c>
      <c r="L67">
        <v>-2.1999999999999909</v>
      </c>
      <c r="M67" t="s">
        <v>112</v>
      </c>
      <c r="N67">
        <v>50</v>
      </c>
      <c r="O67">
        <v>1.0439999999999998</v>
      </c>
      <c r="P67">
        <v>1</v>
      </c>
      <c r="Q67">
        <v>-4.3999999999999817E-2</v>
      </c>
      <c r="R67">
        <v>-2.1999999999999909</v>
      </c>
      <c r="S67" s="16" t="s">
        <v>112</v>
      </c>
      <c r="T67" s="16">
        <v>1</v>
      </c>
      <c r="U67" t="s">
        <v>1018</v>
      </c>
      <c r="V67">
        <v>6</v>
      </c>
      <c r="W67">
        <v>5</v>
      </c>
      <c r="X67">
        <v>15</v>
      </c>
      <c r="Y67">
        <v>1</v>
      </c>
      <c r="Z67">
        <v>3</v>
      </c>
      <c r="AA67">
        <v>1</v>
      </c>
      <c r="AC67" t="s">
        <v>204</v>
      </c>
      <c r="AD67">
        <v>0</v>
      </c>
      <c r="AE67">
        <v>11</v>
      </c>
      <c r="AF67">
        <v>6</v>
      </c>
      <c r="BC67">
        <v>10</v>
      </c>
      <c r="BD67">
        <v>4</v>
      </c>
      <c r="BE67" t="s">
        <v>78</v>
      </c>
      <c r="BF67">
        <v>4</v>
      </c>
      <c r="BG67" t="s">
        <v>78</v>
      </c>
      <c r="BH67" s="15">
        <v>8</v>
      </c>
      <c r="BI67">
        <v>3</v>
      </c>
      <c r="BJ67">
        <v>1</v>
      </c>
      <c r="BM67" s="15" t="s">
        <v>1018</v>
      </c>
      <c r="BP67">
        <v>0</v>
      </c>
    </row>
  </sheetData>
  <printOptions gridLines="1"/>
  <pageMargins left="0.86" right="0.25" top="0.5" bottom="0.17" header="0.3" footer="0.3"/>
  <pageSetup orientation="landscape" r:id="rId1"/>
  <headerFooter>
    <oddHeader>&amp;CHillsburgh Harvest Share Pick-Up&amp;RDate:__________________________________________</oddHeader>
  </headerFooter>
  <rowBreaks count="1" manualBreakCount="1">
    <brk id="39" max="16383" man="1"/>
  </rowBreak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N27"/>
  <sheetViews>
    <sheetView zoomScale="130" zoomScaleNormal="130" workbookViewId="0">
      <selection sqref="A1:EN27"/>
    </sheetView>
  </sheetViews>
  <sheetFormatPr baseColWidth="10" defaultColWidth="8.83203125" defaultRowHeight="13" x14ac:dyDescent="0.15"/>
  <cols>
    <col min="1" max="1" width="24" style="16" bestFit="1" customWidth="1"/>
    <col min="2" max="2" width="11.1640625" hidden="1" customWidth="1"/>
    <col min="3" max="4" width="9.1640625" style="16" customWidth="1"/>
    <col min="5" max="38" width="9.1640625" hidden="1" customWidth="1"/>
    <col min="39" max="39" width="12.5" hidden="1" customWidth="1"/>
    <col min="40" max="40" width="10.5" hidden="1" customWidth="1"/>
    <col min="41" max="41" width="11.1640625" hidden="1" customWidth="1"/>
    <col min="42" max="58" width="9.1640625" hidden="1" customWidth="1"/>
    <col min="59" max="63" width="9.1640625" style="16" hidden="1" customWidth="1"/>
    <col min="64" max="64" width="9.1640625" style="16" customWidth="1"/>
    <col min="65" max="107" width="9.1640625" style="16" hidden="1" customWidth="1"/>
    <col min="108" max="108" width="9.1640625" hidden="1" customWidth="1"/>
    <col min="109" max="109" width="9.83203125" hidden="1" customWidth="1"/>
    <col min="110" max="110" width="9.1640625" style="16" hidden="1" customWidth="1"/>
    <col min="111" max="120" width="9.1640625" hidden="1" customWidth="1"/>
    <col min="121" max="128" width="8.83203125" hidden="1" customWidth="1"/>
    <col min="129" max="129" width="8.83203125" style="16" hidden="1" customWidth="1"/>
    <col min="130" max="133" width="9.1640625" hidden="1" customWidth="1"/>
    <col min="134" max="134" width="9.1640625" style="16" hidden="1" customWidth="1"/>
    <col min="135" max="143" width="9.1640625" hidden="1" customWidth="1"/>
    <col min="144" max="145" width="9.1640625" customWidth="1"/>
  </cols>
  <sheetData>
    <row r="1" spans="1:144" s="1" customFormat="1" ht="75" customHeight="1" x14ac:dyDescent="0.1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15</v>
      </c>
      <c r="P1" s="1" t="s">
        <v>16</v>
      </c>
      <c r="Q1" s="1" t="s">
        <v>17</v>
      </c>
      <c r="R1" s="1" t="s">
        <v>18</v>
      </c>
      <c r="S1" s="1" t="s">
        <v>19</v>
      </c>
      <c r="T1" s="1" t="s">
        <v>1019</v>
      </c>
      <c r="U1" s="1" t="s">
        <v>1020</v>
      </c>
      <c r="V1" s="1" t="s">
        <v>1021</v>
      </c>
      <c r="W1" s="1" t="s">
        <v>1022</v>
      </c>
      <c r="X1" s="1" t="s">
        <v>1023</v>
      </c>
      <c r="Y1" s="1" t="s">
        <v>1024</v>
      </c>
      <c r="Z1" s="1" t="s">
        <v>1025</v>
      </c>
      <c r="AA1" s="1" t="s">
        <v>1026</v>
      </c>
      <c r="AB1" s="1" t="s">
        <v>1027</v>
      </c>
      <c r="AC1" s="1" t="s">
        <v>1028</v>
      </c>
      <c r="AD1" s="1" t="s">
        <v>1029</v>
      </c>
      <c r="AE1" s="1" t="s">
        <v>1030</v>
      </c>
      <c r="AF1" s="1" t="s">
        <v>1031</v>
      </c>
      <c r="AG1" s="1" t="s">
        <v>1032</v>
      </c>
      <c r="AH1" s="1" t="s">
        <v>1033</v>
      </c>
      <c r="AI1" s="1" t="s">
        <v>1034</v>
      </c>
      <c r="AJ1" s="1" t="s">
        <v>1035</v>
      </c>
      <c r="AK1" s="1" t="s">
        <v>1036</v>
      </c>
      <c r="AL1" s="1" t="s">
        <v>1037</v>
      </c>
      <c r="AM1" s="1" t="s">
        <v>1038</v>
      </c>
      <c r="AN1" s="1" t="s">
        <v>1039</v>
      </c>
      <c r="AO1" s="1" t="s">
        <v>1040</v>
      </c>
      <c r="AP1" s="1" t="s">
        <v>1041</v>
      </c>
      <c r="AQ1" s="1" t="s">
        <v>1042</v>
      </c>
      <c r="AR1" s="1" t="s">
        <v>1043</v>
      </c>
      <c r="AS1" s="1" t="s">
        <v>1044</v>
      </c>
      <c r="AT1" s="1" t="s">
        <v>1045</v>
      </c>
      <c r="AU1" s="1" t="s">
        <v>1046</v>
      </c>
      <c r="AV1" s="1" t="s">
        <v>1047</v>
      </c>
      <c r="AW1" s="1" t="s">
        <v>1048</v>
      </c>
      <c r="AX1" s="1" t="s">
        <v>1049</v>
      </c>
      <c r="AY1" s="1" t="s">
        <v>1050</v>
      </c>
      <c r="AZ1" s="6" t="s">
        <v>1051</v>
      </c>
      <c r="BA1" s="6" t="s">
        <v>1052</v>
      </c>
      <c r="BB1" s="1" t="s">
        <v>1053</v>
      </c>
      <c r="BC1" s="1" t="s">
        <v>1054</v>
      </c>
      <c r="BD1" s="1" t="s">
        <v>1055</v>
      </c>
      <c r="BE1" s="1" t="s">
        <v>1056</v>
      </c>
      <c r="BF1" s="1" t="s">
        <v>1057</v>
      </c>
      <c r="BG1" s="13" t="s">
        <v>1058</v>
      </c>
      <c r="BH1" s="1" t="s">
        <v>1059</v>
      </c>
      <c r="BI1" s="1" t="s">
        <v>1060</v>
      </c>
      <c r="BJ1" s="1" t="s">
        <v>20</v>
      </c>
      <c r="BK1" s="1" t="s">
        <v>1061</v>
      </c>
      <c r="BL1" s="13" t="s">
        <v>1062</v>
      </c>
      <c r="BM1" s="13" t="s">
        <v>1063</v>
      </c>
      <c r="BN1" s="1" t="s">
        <v>1064</v>
      </c>
      <c r="BO1" s="1" t="s">
        <v>1065</v>
      </c>
      <c r="BP1" s="1" t="s">
        <v>1066</v>
      </c>
      <c r="BQ1" s="1" t="s">
        <v>1067</v>
      </c>
      <c r="BR1" s="1" t="s">
        <v>1068</v>
      </c>
      <c r="BS1" s="1" t="s">
        <v>1069</v>
      </c>
      <c r="BT1" s="1" t="s">
        <v>1070</v>
      </c>
      <c r="BU1" s="1" t="s">
        <v>1071</v>
      </c>
      <c r="BV1" s="1" t="s">
        <v>1072</v>
      </c>
      <c r="BW1" s="1" t="s">
        <v>1073</v>
      </c>
      <c r="BX1" s="1" t="s">
        <v>1074</v>
      </c>
      <c r="BY1" s="1" t="s">
        <v>1075</v>
      </c>
      <c r="BZ1" s="1" t="s">
        <v>1076</v>
      </c>
      <c r="CA1" s="1" t="s">
        <v>1077</v>
      </c>
      <c r="CB1" s="1" t="s">
        <v>1078</v>
      </c>
      <c r="CC1" s="1" t="s">
        <v>1079</v>
      </c>
      <c r="CD1" s="1" t="s">
        <v>1080</v>
      </c>
      <c r="CE1" s="1" t="s">
        <v>1081</v>
      </c>
      <c r="CF1" s="1" t="s">
        <v>1082</v>
      </c>
      <c r="CG1" s="1" t="s">
        <v>1083</v>
      </c>
      <c r="CH1" s="1" t="s">
        <v>1084</v>
      </c>
      <c r="CI1" s="1" t="s">
        <v>1085</v>
      </c>
      <c r="CJ1" s="1" t="s">
        <v>1086</v>
      </c>
      <c r="CK1" s="1" t="s">
        <v>1087</v>
      </c>
      <c r="CL1" s="1" t="s">
        <v>1088</v>
      </c>
      <c r="CM1" s="1" t="s">
        <v>1089</v>
      </c>
      <c r="CN1" s="1" t="s">
        <v>1090</v>
      </c>
      <c r="CO1" s="1" t="s">
        <v>1091</v>
      </c>
      <c r="CP1" s="1" t="s">
        <v>1092</v>
      </c>
      <c r="CQ1" s="6" t="s">
        <v>1093</v>
      </c>
      <c r="CR1" s="8" t="s">
        <v>1094</v>
      </c>
      <c r="CS1" s="8" t="s">
        <v>1095</v>
      </c>
      <c r="CT1" s="8" t="s">
        <v>1096</v>
      </c>
      <c r="CU1" s="8" t="s">
        <v>1097</v>
      </c>
      <c r="CV1" s="13" t="s">
        <v>1098</v>
      </c>
      <c r="CW1" s="1" t="s">
        <v>1099</v>
      </c>
      <c r="CX1" s="1" t="s">
        <v>1100</v>
      </c>
      <c r="CY1" s="1" t="s">
        <v>1101</v>
      </c>
      <c r="CZ1" s="12" t="s">
        <v>1102</v>
      </c>
      <c r="DA1" s="1" t="s">
        <v>1103</v>
      </c>
      <c r="DB1" s="1" t="s">
        <v>1104</v>
      </c>
      <c r="DC1" s="1" t="s">
        <v>1105</v>
      </c>
      <c r="DD1" s="1" t="s">
        <v>1106</v>
      </c>
      <c r="DE1" s="1" t="s">
        <v>1107</v>
      </c>
      <c r="DF1" s="1" t="s">
        <v>1108</v>
      </c>
      <c r="DG1" s="1" t="s">
        <v>1109</v>
      </c>
      <c r="DH1" s="1" t="s">
        <v>1110</v>
      </c>
      <c r="DI1" s="1" t="s">
        <v>1111</v>
      </c>
      <c r="DJ1" s="1" t="s">
        <v>1112</v>
      </c>
      <c r="DK1" s="1" t="s">
        <v>1113</v>
      </c>
      <c r="DL1" s="1" t="s">
        <v>1114</v>
      </c>
      <c r="DM1" s="1" t="s">
        <v>1115</v>
      </c>
      <c r="DN1" s="1" t="s">
        <v>1116</v>
      </c>
      <c r="DO1" s="1" t="s">
        <v>1117</v>
      </c>
      <c r="DP1" s="1" t="s">
        <v>1118</v>
      </c>
      <c r="DQ1" s="1" t="s">
        <v>1119</v>
      </c>
      <c r="DR1" s="1" t="s">
        <v>1120</v>
      </c>
      <c r="DS1" s="1" t="s">
        <v>1121</v>
      </c>
      <c r="DT1" s="1" t="s">
        <v>1122</v>
      </c>
      <c r="DU1" s="1" t="s">
        <v>1123</v>
      </c>
      <c r="DV1" s="1" t="s">
        <v>1124</v>
      </c>
      <c r="DW1" s="1" t="s">
        <v>1125</v>
      </c>
      <c r="DX1" s="1" t="s">
        <v>63</v>
      </c>
      <c r="DY1" s="1" t="s">
        <v>64</v>
      </c>
      <c r="DZ1" s="1" t="s">
        <v>1126</v>
      </c>
      <c r="EA1" s="1" t="s">
        <v>1127</v>
      </c>
      <c r="EB1" s="1" t="s">
        <v>1128</v>
      </c>
      <c r="EC1" s="1" t="s">
        <v>65</v>
      </c>
      <c r="ED1" s="1" t="s">
        <v>66</v>
      </c>
      <c r="EE1" s="1" t="s">
        <v>975</v>
      </c>
      <c r="EF1" s="1" t="s">
        <v>1129</v>
      </c>
      <c r="EG1" s="1" t="s">
        <v>67</v>
      </c>
      <c r="EH1" s="1" t="s">
        <v>977</v>
      </c>
      <c r="EI1" s="1" t="s">
        <v>978</v>
      </c>
      <c r="EJ1" s="1" t="s">
        <v>979</v>
      </c>
      <c r="EK1" s="1" t="s">
        <v>1130</v>
      </c>
      <c r="EL1" s="1" t="s">
        <v>1131</v>
      </c>
      <c r="EM1" s="1" t="s">
        <v>68</v>
      </c>
      <c r="EN1" s="13" t="s">
        <v>786</v>
      </c>
    </row>
    <row r="2" spans="1:144" s="1" customFormat="1" ht="12" customHeight="1" x14ac:dyDescent="0.15">
      <c r="A2" s="3" t="s">
        <v>70</v>
      </c>
      <c r="B2" s="3"/>
      <c r="E2" s="2"/>
      <c r="F2" s="34"/>
      <c r="G2" s="34"/>
      <c r="H2" s="34"/>
      <c r="I2" s="6"/>
      <c r="J2" s="34"/>
      <c r="K2" s="34"/>
      <c r="L2" s="34"/>
      <c r="M2" s="34"/>
      <c r="N2" s="34"/>
      <c r="O2" s="34"/>
      <c r="P2" s="34"/>
      <c r="Q2" s="34"/>
      <c r="R2" s="34"/>
      <c r="S2" s="6"/>
      <c r="BL2" s="6"/>
      <c r="BM2" s="6"/>
      <c r="DC2" s="6"/>
      <c r="DD2" s="116"/>
      <c r="DE2" s="116"/>
      <c r="DF2" s="6"/>
      <c r="DG2" s="8"/>
      <c r="DH2" s="8"/>
      <c r="DI2" s="8"/>
      <c r="DJ2" s="8"/>
      <c r="DK2" s="8"/>
      <c r="DL2" s="117"/>
      <c r="DP2" s="117"/>
    </row>
    <row r="3" spans="1:144" s="1" customFormat="1" ht="12" customHeight="1" x14ac:dyDescent="0.15">
      <c r="A3" s="3" t="s">
        <v>123</v>
      </c>
      <c r="B3" s="3" t="s">
        <v>75</v>
      </c>
      <c r="C3" s="1">
        <v>1</v>
      </c>
      <c r="D3" s="1" t="s">
        <v>107</v>
      </c>
      <c r="E3" s="2">
        <v>1.41</v>
      </c>
      <c r="F3" s="34">
        <v>1.833</v>
      </c>
      <c r="G3" s="34">
        <v>2.1262799999999999</v>
      </c>
      <c r="H3" s="34">
        <v>2.1262799999999999</v>
      </c>
      <c r="I3" s="34">
        <v>2.338908</v>
      </c>
      <c r="J3" s="6">
        <v>2</v>
      </c>
      <c r="K3" s="34">
        <v>-0.12627999999999995</v>
      </c>
      <c r="L3" s="34">
        <v>-0.12627999999999995</v>
      </c>
      <c r="M3" s="34" t="s">
        <v>112</v>
      </c>
      <c r="N3" s="34">
        <v>2</v>
      </c>
      <c r="O3" s="34">
        <v>1.06314</v>
      </c>
      <c r="P3" s="34">
        <v>1</v>
      </c>
      <c r="Q3" s="34">
        <v>-6.3139999999999974E-2</v>
      </c>
      <c r="R3" s="34">
        <v>-0.12627999999999995</v>
      </c>
      <c r="S3" s="34" t="s">
        <v>112</v>
      </c>
      <c r="T3" s="6">
        <v>1</v>
      </c>
      <c r="U3" s="1" t="s">
        <v>1017</v>
      </c>
      <c r="V3" s="1">
        <v>30</v>
      </c>
      <c r="W3" s="1">
        <v>24</v>
      </c>
      <c r="X3" s="1">
        <v>20</v>
      </c>
      <c r="Y3" s="1">
        <v>37</v>
      </c>
      <c r="Z3" s="1">
        <v>21</v>
      </c>
      <c r="AA3" s="1" t="s">
        <v>78</v>
      </c>
      <c r="AB3" s="1">
        <v>31</v>
      </c>
      <c r="AC3" s="1">
        <v>30</v>
      </c>
      <c r="AD3" s="1">
        <v>24</v>
      </c>
      <c r="AE3" s="1">
        <v>26</v>
      </c>
      <c r="AF3" s="1">
        <v>23</v>
      </c>
      <c r="AY3" s="1">
        <v>14</v>
      </c>
      <c r="AZ3" s="1">
        <v>7</v>
      </c>
      <c r="BA3" s="1">
        <v>13</v>
      </c>
      <c r="BB3" s="1">
        <v>16</v>
      </c>
      <c r="BC3" s="1">
        <v>16</v>
      </c>
      <c r="BD3" s="1">
        <v>4</v>
      </c>
      <c r="BE3" s="1">
        <v>21</v>
      </c>
      <c r="BF3" s="1">
        <v>11</v>
      </c>
      <c r="BG3" s="1">
        <v>23</v>
      </c>
      <c r="BL3" s="6">
        <v>30</v>
      </c>
      <c r="BM3" s="6">
        <v>30</v>
      </c>
      <c r="BN3" s="6"/>
      <c r="BO3" s="6"/>
      <c r="BP3" s="8">
        <v>60</v>
      </c>
      <c r="BQ3" s="117"/>
      <c r="EN3" s="1" t="s">
        <v>1017</v>
      </c>
    </row>
    <row r="4" spans="1:144" s="1" customFormat="1" ht="12" customHeight="1" x14ac:dyDescent="0.15">
      <c r="A4" s="3" t="s">
        <v>133</v>
      </c>
      <c r="B4" s="3" t="s">
        <v>75</v>
      </c>
      <c r="C4" s="1">
        <v>1</v>
      </c>
      <c r="D4" s="1" t="s">
        <v>134</v>
      </c>
      <c r="E4" s="2">
        <v>3.3</v>
      </c>
      <c r="F4" s="34">
        <v>4.29</v>
      </c>
      <c r="G4" s="34">
        <v>4.9763999999999999</v>
      </c>
      <c r="H4" s="34">
        <v>4.9763999999999999</v>
      </c>
      <c r="I4" s="34">
        <v>5.4740400000000005</v>
      </c>
      <c r="J4" s="6">
        <v>5</v>
      </c>
      <c r="K4" s="34">
        <v>2.3600000000000065E-2</v>
      </c>
      <c r="L4" s="34">
        <v>2.3600000000000065E-2</v>
      </c>
      <c r="M4" s="34" t="s">
        <v>134</v>
      </c>
      <c r="N4" s="34">
        <v>1</v>
      </c>
      <c r="O4" s="34">
        <v>4.9763999999999999</v>
      </c>
      <c r="P4" s="34">
        <v>5</v>
      </c>
      <c r="Q4" s="34">
        <v>2.3600000000000065E-2</v>
      </c>
      <c r="R4" s="34">
        <v>2.3600000000000065E-2</v>
      </c>
      <c r="S4" s="34" t="s">
        <v>134</v>
      </c>
      <c r="T4" s="6">
        <v>5</v>
      </c>
      <c r="U4" s="1">
        <v>7</v>
      </c>
      <c r="AW4" s="1">
        <v>10</v>
      </c>
      <c r="AX4" s="1">
        <v>16</v>
      </c>
      <c r="AY4" s="1">
        <v>7</v>
      </c>
      <c r="AZ4" s="1">
        <v>6</v>
      </c>
      <c r="BA4" s="1">
        <v>6</v>
      </c>
      <c r="BG4" s="1">
        <v>4</v>
      </c>
      <c r="BL4" s="6">
        <v>7</v>
      </c>
      <c r="BM4" s="6">
        <v>7</v>
      </c>
      <c r="BN4" s="6"/>
      <c r="BO4" s="6"/>
      <c r="BP4" s="8">
        <v>35</v>
      </c>
      <c r="BQ4" s="117"/>
      <c r="EN4" s="13">
        <v>7</v>
      </c>
    </row>
    <row r="5" spans="1:144" s="1" customFormat="1" ht="12" customHeight="1" x14ac:dyDescent="0.15">
      <c r="A5" s="3" t="s">
        <v>137</v>
      </c>
      <c r="B5" s="3" t="s">
        <v>75</v>
      </c>
      <c r="C5" s="1">
        <v>1</v>
      </c>
      <c r="D5" s="1" t="s">
        <v>107</v>
      </c>
      <c r="E5" s="2">
        <v>1.47</v>
      </c>
      <c r="F5" s="34">
        <v>1.911</v>
      </c>
      <c r="G5" s="34">
        <v>2.2167599999999998</v>
      </c>
      <c r="H5" s="34">
        <v>2.2167599999999998</v>
      </c>
      <c r="I5" s="34">
        <v>2.4384359999999998</v>
      </c>
      <c r="J5" s="6">
        <v>2</v>
      </c>
      <c r="K5" s="34">
        <v>-0.21675999999999984</v>
      </c>
      <c r="L5" s="34">
        <v>-0.21675999999999984</v>
      </c>
      <c r="M5" s="34" t="s">
        <v>112</v>
      </c>
      <c r="N5" s="34">
        <v>2</v>
      </c>
      <c r="O5" s="34">
        <v>1.1083799999999999</v>
      </c>
      <c r="P5" s="34">
        <v>1</v>
      </c>
      <c r="Q5" s="34">
        <v>-0.10837999999999992</v>
      </c>
      <c r="R5" s="34">
        <v>-0.21675999999999984</v>
      </c>
      <c r="S5" s="1" t="s">
        <v>112</v>
      </c>
      <c r="T5" s="6">
        <v>1</v>
      </c>
      <c r="V5" s="1">
        <v>100</v>
      </c>
      <c r="W5" s="1">
        <v>45</v>
      </c>
      <c r="X5" s="1">
        <v>90</v>
      </c>
      <c r="Y5" s="1">
        <v>66</v>
      </c>
      <c r="Z5" s="1">
        <v>83</v>
      </c>
      <c r="AA5" s="1">
        <v>48</v>
      </c>
      <c r="AB5" s="1">
        <v>70</v>
      </c>
      <c r="AC5" s="1">
        <v>93</v>
      </c>
      <c r="AD5" s="1">
        <v>23</v>
      </c>
      <c r="AV5" s="1">
        <v>22</v>
      </c>
      <c r="AX5" s="1">
        <v>13</v>
      </c>
      <c r="AZ5" s="1">
        <v>3</v>
      </c>
      <c r="BA5" s="1">
        <v>6</v>
      </c>
      <c r="BE5" s="1">
        <v>85</v>
      </c>
      <c r="BF5" s="1">
        <v>83</v>
      </c>
      <c r="BL5" s="6">
        <v>100</v>
      </c>
      <c r="BM5" s="6">
        <v>100</v>
      </c>
      <c r="BN5" s="6"/>
      <c r="BO5" s="6"/>
      <c r="BP5" s="8">
        <v>200</v>
      </c>
      <c r="BQ5" s="117"/>
    </row>
    <row r="6" spans="1:144" s="1" customFormat="1" ht="12" customHeight="1" x14ac:dyDescent="0.15">
      <c r="A6" s="3" t="s">
        <v>142</v>
      </c>
      <c r="B6" s="3" t="s">
        <v>75</v>
      </c>
      <c r="C6" s="1">
        <v>1</v>
      </c>
      <c r="D6" s="1" t="s">
        <v>106</v>
      </c>
      <c r="E6" s="2">
        <v>2.12</v>
      </c>
      <c r="F6" s="34">
        <v>2.7560000000000002</v>
      </c>
      <c r="G6" s="34">
        <v>3.1969600000000002</v>
      </c>
      <c r="H6" s="34">
        <v>3.1969600000000002</v>
      </c>
      <c r="I6" s="34">
        <v>3.5166560000000007</v>
      </c>
      <c r="J6" s="6">
        <v>3</v>
      </c>
      <c r="K6" s="34">
        <v>-0.19696000000000025</v>
      </c>
      <c r="L6" s="34">
        <v>-0.19696000000000025</v>
      </c>
      <c r="M6" s="34" t="s">
        <v>106</v>
      </c>
      <c r="N6" s="34">
        <v>1</v>
      </c>
      <c r="O6" s="34">
        <v>3.1969600000000002</v>
      </c>
      <c r="P6" s="34">
        <v>3</v>
      </c>
      <c r="Q6" s="34">
        <v>-0.19696000000000025</v>
      </c>
      <c r="R6" s="34">
        <v>-0.19696000000000025</v>
      </c>
      <c r="S6" s="1" t="s">
        <v>106</v>
      </c>
      <c r="T6" s="6">
        <v>3</v>
      </c>
      <c r="U6" s="1">
        <v>9</v>
      </c>
      <c r="AQ6" s="1">
        <v>62</v>
      </c>
      <c r="AR6" s="1">
        <v>48</v>
      </c>
      <c r="AS6" s="1">
        <v>38</v>
      </c>
      <c r="AT6" s="1">
        <v>33</v>
      </c>
      <c r="AU6" s="1">
        <v>43</v>
      </c>
      <c r="AV6" s="1">
        <v>41</v>
      </c>
      <c r="AW6" s="1">
        <v>54</v>
      </c>
      <c r="AX6" s="1">
        <v>55</v>
      </c>
      <c r="AY6" s="1" t="s">
        <v>143</v>
      </c>
      <c r="AZ6" s="1">
        <v>61</v>
      </c>
      <c r="BA6" s="1">
        <v>47</v>
      </c>
      <c r="BB6" s="1">
        <v>40</v>
      </c>
      <c r="BC6" s="1">
        <v>44</v>
      </c>
      <c r="BD6" s="1">
        <v>49</v>
      </c>
      <c r="BG6" s="1">
        <v>63</v>
      </c>
      <c r="BL6" s="6"/>
      <c r="BM6" s="6"/>
      <c r="BN6" s="6"/>
      <c r="BO6" s="6"/>
      <c r="BP6" s="8">
        <v>0</v>
      </c>
      <c r="BQ6" s="117"/>
      <c r="EN6" s="13">
        <v>9</v>
      </c>
    </row>
    <row r="7" spans="1:144" s="1" customFormat="1" ht="12" customHeight="1" x14ac:dyDescent="0.15">
      <c r="A7" s="3" t="s">
        <v>145</v>
      </c>
      <c r="B7" s="3" t="s">
        <v>75</v>
      </c>
      <c r="C7" s="1">
        <v>1</v>
      </c>
      <c r="D7" s="1" t="s">
        <v>146</v>
      </c>
      <c r="E7" s="2">
        <v>1.98</v>
      </c>
      <c r="F7" s="34">
        <v>2.5739999999999998</v>
      </c>
      <c r="G7" s="34">
        <v>2.9858399999999996</v>
      </c>
      <c r="H7" s="34">
        <v>2.9858399999999996</v>
      </c>
      <c r="I7" s="34">
        <v>3.284424</v>
      </c>
      <c r="J7" s="6">
        <v>3</v>
      </c>
      <c r="K7" s="34">
        <v>1.4160000000000394E-2</v>
      </c>
      <c r="L7" s="34">
        <v>1.4160000000000394E-2</v>
      </c>
      <c r="M7" s="34" t="s">
        <v>147</v>
      </c>
      <c r="N7" s="34">
        <v>1</v>
      </c>
      <c r="O7" s="34">
        <v>2.9858399999999996</v>
      </c>
      <c r="P7" s="34">
        <v>3</v>
      </c>
      <c r="Q7" s="34">
        <v>1.4160000000000394E-2</v>
      </c>
      <c r="R7" s="34">
        <v>1.4160000000000394E-2</v>
      </c>
      <c r="S7" s="1" t="s">
        <v>147</v>
      </c>
      <c r="T7" s="6">
        <v>3</v>
      </c>
      <c r="AT7" s="1">
        <v>15</v>
      </c>
      <c r="AU7" s="1">
        <v>5</v>
      </c>
      <c r="BA7" s="1">
        <v>15</v>
      </c>
      <c r="BB7" s="1">
        <v>16</v>
      </c>
      <c r="BD7" s="1">
        <v>10</v>
      </c>
      <c r="BL7" s="6"/>
      <c r="BM7" s="6"/>
      <c r="BN7" s="6"/>
      <c r="BO7" s="6"/>
      <c r="BP7" s="8">
        <v>0</v>
      </c>
      <c r="BQ7" s="117"/>
    </row>
    <row r="8" spans="1:144" s="1" customFormat="1" ht="12" customHeight="1" x14ac:dyDescent="0.15">
      <c r="A8" s="3" t="s">
        <v>154</v>
      </c>
      <c r="B8" s="3" t="s">
        <v>75</v>
      </c>
      <c r="C8" s="1">
        <v>1</v>
      </c>
      <c r="D8" s="1" t="s">
        <v>107</v>
      </c>
      <c r="E8" s="2">
        <v>3.98</v>
      </c>
      <c r="F8" s="34">
        <v>5.1740000000000004</v>
      </c>
      <c r="G8" s="34">
        <v>6.0018399999999996</v>
      </c>
      <c r="H8" s="34">
        <v>6.0018399999999996</v>
      </c>
      <c r="I8" s="34">
        <v>6.6020240000000001</v>
      </c>
      <c r="J8" s="6">
        <v>6</v>
      </c>
      <c r="K8" s="34">
        <v>-1.8399999999996197E-3</v>
      </c>
      <c r="L8" s="34">
        <v>-1.8399999999996197E-3</v>
      </c>
      <c r="M8" s="34" t="s">
        <v>155</v>
      </c>
      <c r="N8" s="34">
        <v>2</v>
      </c>
      <c r="O8" s="34">
        <v>3.0009199999999998</v>
      </c>
      <c r="P8" s="34">
        <v>3</v>
      </c>
      <c r="Q8" s="34">
        <v>-9.1999999999980986E-4</v>
      </c>
      <c r="R8" s="34">
        <v>-1.8399999999996197E-3</v>
      </c>
      <c r="S8" s="1" t="s">
        <v>155</v>
      </c>
      <c r="T8" s="6">
        <v>3</v>
      </c>
      <c r="U8" s="1">
        <v>0</v>
      </c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>
        <v>3</v>
      </c>
      <c r="BE8" s="61">
        <v>3.5</v>
      </c>
      <c r="BF8" s="61">
        <v>8.5</v>
      </c>
      <c r="BG8" s="61" t="s">
        <v>156</v>
      </c>
      <c r="BH8" s="61"/>
      <c r="BI8" s="61"/>
      <c r="BJ8" s="61"/>
      <c r="BK8" s="61"/>
      <c r="BL8" s="6"/>
      <c r="BM8" s="6"/>
      <c r="BN8" s="6"/>
      <c r="BO8" s="6"/>
      <c r="BP8" s="8">
        <v>0</v>
      </c>
      <c r="BQ8" s="117"/>
      <c r="EN8" s="1">
        <v>0</v>
      </c>
    </row>
    <row r="9" spans="1:144" s="1" customFormat="1" ht="12" customHeight="1" x14ac:dyDescent="0.15">
      <c r="A9" s="3" t="s">
        <v>186</v>
      </c>
      <c r="B9" s="3" t="s">
        <v>75</v>
      </c>
      <c r="C9" s="1">
        <v>1</v>
      </c>
      <c r="D9" s="1" t="s">
        <v>107</v>
      </c>
      <c r="E9" s="2">
        <v>3.98</v>
      </c>
      <c r="F9" s="34">
        <v>5.1740000000000004</v>
      </c>
      <c r="G9" s="34">
        <v>6.0018399999999996</v>
      </c>
      <c r="H9" s="34">
        <v>6.0018399999999996</v>
      </c>
      <c r="I9" s="34">
        <v>6.6020240000000001</v>
      </c>
      <c r="J9" s="6">
        <v>6</v>
      </c>
      <c r="K9" s="34">
        <v>-1.8399999999996197E-3</v>
      </c>
      <c r="L9" s="34">
        <v>-1.8399999999996197E-3</v>
      </c>
      <c r="M9" s="34" t="s">
        <v>155</v>
      </c>
      <c r="N9" s="34">
        <v>2</v>
      </c>
      <c r="O9" s="34">
        <v>3.0009199999999998</v>
      </c>
      <c r="P9" s="34">
        <v>3</v>
      </c>
      <c r="Q9" s="34">
        <v>-9.1999999999980986E-4</v>
      </c>
      <c r="R9" s="34">
        <v>-1.8399999999996197E-3</v>
      </c>
      <c r="S9" s="1" t="s">
        <v>155</v>
      </c>
      <c r="T9" s="6">
        <v>3</v>
      </c>
      <c r="U9" s="1">
        <v>0</v>
      </c>
      <c r="AL9" s="1">
        <v>7</v>
      </c>
      <c r="AM9" s="1">
        <v>3</v>
      </c>
      <c r="BD9" s="1">
        <v>9</v>
      </c>
      <c r="BE9" s="1">
        <v>10</v>
      </c>
      <c r="BG9" s="1">
        <v>15</v>
      </c>
      <c r="BL9" s="6"/>
      <c r="BM9" s="6"/>
      <c r="BN9" s="6"/>
      <c r="BO9" s="6"/>
      <c r="BP9" s="8">
        <v>0</v>
      </c>
      <c r="BQ9" s="117"/>
      <c r="EN9" s="13">
        <v>0</v>
      </c>
    </row>
    <row r="10" spans="1:144" s="1" customFormat="1" ht="12" customHeight="1" x14ac:dyDescent="0.15">
      <c r="A10" s="3" t="s">
        <v>187</v>
      </c>
      <c r="B10" s="3" t="s">
        <v>75</v>
      </c>
      <c r="C10" s="1">
        <v>1</v>
      </c>
      <c r="D10" s="1" t="s">
        <v>107</v>
      </c>
      <c r="E10" s="2">
        <v>8</v>
      </c>
      <c r="F10" s="34">
        <v>10.4</v>
      </c>
      <c r="G10" s="34">
        <v>12.064</v>
      </c>
      <c r="H10" s="34">
        <v>12.064</v>
      </c>
      <c r="I10" s="34">
        <v>13.2704</v>
      </c>
      <c r="J10" s="6">
        <v>12</v>
      </c>
      <c r="K10" s="34">
        <v>-6.4000000000000057E-2</v>
      </c>
      <c r="L10" s="34">
        <v>-6.4000000000000057E-2</v>
      </c>
      <c r="M10" s="34" t="s">
        <v>110</v>
      </c>
      <c r="N10" s="34">
        <v>4</v>
      </c>
      <c r="O10" s="34">
        <v>3.016</v>
      </c>
      <c r="P10" s="34">
        <v>3</v>
      </c>
      <c r="Q10" s="34">
        <v>-1.6000000000000014E-2</v>
      </c>
      <c r="R10" s="34">
        <v>-6.4000000000000057E-2</v>
      </c>
      <c r="S10" s="34" t="s">
        <v>110</v>
      </c>
      <c r="T10" s="6">
        <v>3</v>
      </c>
      <c r="AG10" s="63"/>
      <c r="AH10" s="63"/>
      <c r="AI10" s="63"/>
      <c r="AJ10" s="63"/>
      <c r="AK10" s="63"/>
      <c r="AL10" s="61"/>
      <c r="AM10" s="61"/>
      <c r="AR10" s="61"/>
      <c r="BL10" s="1">
        <v>15</v>
      </c>
      <c r="BM10" s="1">
        <v>15</v>
      </c>
      <c r="BN10" s="6"/>
      <c r="BO10" s="6"/>
      <c r="BP10" s="8">
        <v>180</v>
      </c>
      <c r="BQ10" s="117"/>
      <c r="EN10" s="13"/>
    </row>
    <row r="11" spans="1:144" s="1" customFormat="1" ht="12" customHeight="1" x14ac:dyDescent="0.15">
      <c r="A11" s="3" t="s">
        <v>185</v>
      </c>
      <c r="B11" s="3" t="s">
        <v>75</v>
      </c>
      <c r="C11" s="1">
        <v>1</v>
      </c>
      <c r="D11" s="1" t="s">
        <v>106</v>
      </c>
      <c r="E11" s="2">
        <v>1.98</v>
      </c>
      <c r="F11" s="34">
        <v>2.5739999999999998</v>
      </c>
      <c r="G11" s="34">
        <v>2.9858399999999996</v>
      </c>
      <c r="H11" s="34">
        <v>2.9858399999999996</v>
      </c>
      <c r="I11" s="34">
        <v>3.284424</v>
      </c>
      <c r="J11" s="6">
        <v>3</v>
      </c>
      <c r="K11" s="34">
        <v>1.4160000000000394E-2</v>
      </c>
      <c r="L11" s="34">
        <v>1.4160000000000394E-2</v>
      </c>
      <c r="M11" s="34" t="s">
        <v>106</v>
      </c>
      <c r="N11" s="34">
        <v>1</v>
      </c>
      <c r="O11" s="34">
        <v>2.9858399999999996</v>
      </c>
      <c r="P11" s="34">
        <v>3</v>
      </c>
      <c r="Q11" s="34">
        <v>1.4160000000000394E-2</v>
      </c>
      <c r="R11" s="34">
        <v>1.4160000000000394E-2</v>
      </c>
      <c r="S11" s="34" t="s">
        <v>106</v>
      </c>
      <c r="T11" s="6">
        <v>3</v>
      </c>
      <c r="U11" s="1">
        <v>0</v>
      </c>
      <c r="BF11" s="1">
        <v>17</v>
      </c>
      <c r="BG11" s="1">
        <v>5</v>
      </c>
      <c r="BL11" s="6"/>
      <c r="BM11" s="6"/>
      <c r="BN11" s="6"/>
      <c r="BO11" s="6"/>
      <c r="BP11" s="8">
        <v>0</v>
      </c>
      <c r="BQ11" s="117"/>
      <c r="EN11" s="13">
        <v>0</v>
      </c>
    </row>
    <row r="12" spans="1:144" s="1" customFormat="1" ht="12" customHeight="1" x14ac:dyDescent="0.15">
      <c r="A12" s="3" t="s">
        <v>195</v>
      </c>
      <c r="B12" s="3" t="s">
        <v>75</v>
      </c>
      <c r="C12" s="1">
        <v>1</v>
      </c>
      <c r="D12" s="1" t="s">
        <v>134</v>
      </c>
      <c r="E12" s="2">
        <v>2.12</v>
      </c>
      <c r="F12" s="34">
        <v>2.7560000000000002</v>
      </c>
      <c r="G12" s="34">
        <v>3.1969600000000002</v>
      </c>
      <c r="H12" s="34">
        <v>3.1969600000000002</v>
      </c>
      <c r="I12" s="34">
        <v>3.5166560000000007</v>
      </c>
      <c r="J12" s="6">
        <v>3</v>
      </c>
      <c r="K12" s="34">
        <v>-0.19696000000000025</v>
      </c>
      <c r="L12" s="34">
        <v>-0.19696000000000025</v>
      </c>
      <c r="M12" s="34" t="s">
        <v>134</v>
      </c>
      <c r="N12" s="34">
        <v>1</v>
      </c>
      <c r="O12" s="34">
        <v>3.1969600000000002</v>
      </c>
      <c r="P12" s="34">
        <v>3</v>
      </c>
      <c r="Q12" s="34">
        <v>-0.19696000000000025</v>
      </c>
      <c r="R12" s="34">
        <v>-0.19696000000000025</v>
      </c>
      <c r="S12" s="1" t="s">
        <v>134</v>
      </c>
      <c r="T12" s="6">
        <v>3</v>
      </c>
      <c r="U12" s="1">
        <v>0</v>
      </c>
      <c r="AM12" s="1">
        <v>22</v>
      </c>
      <c r="AN12" s="1">
        <v>32</v>
      </c>
      <c r="AO12" s="1">
        <v>28</v>
      </c>
      <c r="AP12" s="1">
        <v>34</v>
      </c>
      <c r="AQ12" s="1">
        <v>25</v>
      </c>
      <c r="AR12" s="1">
        <v>42</v>
      </c>
      <c r="AS12" s="1">
        <v>45</v>
      </c>
      <c r="AT12" s="1">
        <v>15</v>
      </c>
      <c r="AU12" s="1">
        <v>35</v>
      </c>
      <c r="AV12" s="1">
        <v>28</v>
      </c>
      <c r="AW12" s="1">
        <v>28</v>
      </c>
      <c r="AX12" s="1">
        <v>31</v>
      </c>
      <c r="AY12" s="1">
        <v>20</v>
      </c>
      <c r="AZ12" s="1">
        <v>28</v>
      </c>
      <c r="BA12" s="1">
        <v>29</v>
      </c>
      <c r="BB12" s="1">
        <v>21</v>
      </c>
      <c r="BC12" s="1">
        <v>24</v>
      </c>
      <c r="BD12" s="1">
        <v>20</v>
      </c>
      <c r="BE12" s="1">
        <v>54</v>
      </c>
      <c r="BF12" s="1">
        <v>29</v>
      </c>
      <c r="BG12" s="1">
        <v>16</v>
      </c>
      <c r="BL12" s="6"/>
      <c r="BM12" s="6"/>
      <c r="BN12" s="6"/>
      <c r="BO12" s="6"/>
      <c r="BP12" s="8">
        <v>0</v>
      </c>
      <c r="BQ12" s="117"/>
      <c r="EN12" s="1">
        <v>0</v>
      </c>
    </row>
    <row r="13" spans="1:144" s="1" customFormat="1" ht="12" customHeight="1" x14ac:dyDescent="0.15">
      <c r="A13" s="3" t="s">
        <v>197</v>
      </c>
      <c r="B13" s="3" t="s">
        <v>75</v>
      </c>
      <c r="C13" s="1">
        <v>1</v>
      </c>
      <c r="D13" s="1" t="s">
        <v>134</v>
      </c>
      <c r="E13" s="2">
        <v>2.66</v>
      </c>
      <c r="F13" s="34">
        <v>3.4580000000000002</v>
      </c>
      <c r="G13" s="34">
        <v>4.0112800000000002</v>
      </c>
      <c r="H13" s="34">
        <v>4.0112800000000002</v>
      </c>
      <c r="I13" s="34">
        <v>4.412408000000001</v>
      </c>
      <c r="J13" s="6">
        <v>4</v>
      </c>
      <c r="K13" s="34">
        <v>-1.1280000000000179E-2</v>
      </c>
      <c r="L13" s="34">
        <v>-1.1280000000000179E-2</v>
      </c>
      <c r="M13" s="34" t="s">
        <v>134</v>
      </c>
      <c r="N13" s="34">
        <v>1</v>
      </c>
      <c r="O13" s="34">
        <v>4.0112800000000002</v>
      </c>
      <c r="P13" s="34">
        <v>4</v>
      </c>
      <c r="Q13" s="34">
        <v>-1.1280000000000179E-2</v>
      </c>
      <c r="R13" s="34">
        <v>-1.1280000000000179E-2</v>
      </c>
      <c r="S13" s="34" t="s">
        <v>134</v>
      </c>
      <c r="T13" s="6">
        <v>4</v>
      </c>
      <c r="BL13" s="6"/>
      <c r="BM13" s="6">
        <v>40</v>
      </c>
      <c r="BN13" s="6"/>
      <c r="BO13" s="6"/>
      <c r="BP13" s="8">
        <v>0</v>
      </c>
      <c r="BQ13" s="117"/>
      <c r="EN13" s="13"/>
    </row>
    <row r="14" spans="1:144" s="1" customFormat="1" ht="12" customHeight="1" x14ac:dyDescent="0.15">
      <c r="A14" s="3" t="s">
        <v>206</v>
      </c>
      <c r="B14" s="3" t="s">
        <v>75</v>
      </c>
      <c r="C14" s="1">
        <v>1</v>
      </c>
      <c r="D14" s="1" t="s">
        <v>107</v>
      </c>
      <c r="E14" s="2">
        <v>1.51</v>
      </c>
      <c r="F14" s="34">
        <v>1.9630000000000001</v>
      </c>
      <c r="G14" s="34">
        <v>2.2770799999999998</v>
      </c>
      <c r="H14" s="34">
        <v>2.2770799999999998</v>
      </c>
      <c r="I14" s="34">
        <v>2.504788</v>
      </c>
      <c r="J14" s="6">
        <v>2</v>
      </c>
      <c r="K14" s="34">
        <v>-0.27707999999999977</v>
      </c>
      <c r="L14" s="34">
        <v>-0.27707999999999977</v>
      </c>
      <c r="M14" s="34" t="s">
        <v>149</v>
      </c>
      <c r="N14" s="34">
        <v>1</v>
      </c>
      <c r="O14" s="34">
        <v>2.2770799999999998</v>
      </c>
      <c r="P14" s="34">
        <v>2</v>
      </c>
      <c r="Q14" s="34">
        <v>-0.27707999999999977</v>
      </c>
      <c r="R14" s="34">
        <v>-0.27707999999999977</v>
      </c>
      <c r="S14" s="1" t="s">
        <v>149</v>
      </c>
      <c r="T14" s="6">
        <v>2</v>
      </c>
      <c r="U14" s="1" t="s">
        <v>1132</v>
      </c>
      <c r="AT14" s="1">
        <v>8</v>
      </c>
      <c r="AV14" s="1">
        <v>3</v>
      </c>
      <c r="AW14" s="1">
        <v>10</v>
      </c>
      <c r="AX14" s="1">
        <v>14</v>
      </c>
      <c r="AY14" s="1" t="s">
        <v>204</v>
      </c>
      <c r="AZ14" s="1">
        <v>1</v>
      </c>
      <c r="BA14" s="1">
        <v>5</v>
      </c>
      <c r="BB14" s="1">
        <v>5</v>
      </c>
      <c r="BC14" s="1">
        <v>0</v>
      </c>
      <c r="BD14" s="1">
        <v>9</v>
      </c>
      <c r="BE14" s="1">
        <v>0</v>
      </c>
      <c r="BG14" s="1" t="s">
        <v>78</v>
      </c>
      <c r="BL14" s="6">
        <v>25</v>
      </c>
      <c r="BM14" s="6">
        <v>25</v>
      </c>
      <c r="BN14" s="6"/>
      <c r="BO14" s="6"/>
      <c r="BP14" s="8">
        <v>50</v>
      </c>
      <c r="BQ14" s="117"/>
      <c r="EN14" s="13" t="s">
        <v>1132</v>
      </c>
    </row>
    <row r="15" spans="1:144" s="1" customFormat="1" ht="12" customHeight="1" x14ac:dyDescent="0.15">
      <c r="A15" s="3" t="s">
        <v>207</v>
      </c>
      <c r="B15" s="3" t="s">
        <v>75</v>
      </c>
      <c r="C15" s="1">
        <v>1</v>
      </c>
      <c r="D15" s="1" t="s">
        <v>107</v>
      </c>
      <c r="E15" s="2">
        <v>1.41</v>
      </c>
      <c r="F15" s="34">
        <v>1.833</v>
      </c>
      <c r="G15" s="34">
        <v>2.1262799999999999</v>
      </c>
      <c r="H15" s="34">
        <v>2.1262799999999999</v>
      </c>
      <c r="I15" s="34">
        <v>2.338908</v>
      </c>
      <c r="J15" s="6">
        <v>2</v>
      </c>
      <c r="K15" s="34">
        <v>-0.12627999999999995</v>
      </c>
      <c r="L15" s="34">
        <v>-0.12627999999999995</v>
      </c>
      <c r="M15" s="34" t="s">
        <v>112</v>
      </c>
      <c r="N15" s="34">
        <v>2</v>
      </c>
      <c r="O15" s="34">
        <v>1.06314</v>
      </c>
      <c r="P15" s="34">
        <v>1</v>
      </c>
      <c r="Q15" s="34">
        <v>-6.3139999999999974E-2</v>
      </c>
      <c r="R15" s="34">
        <v>-0.12627999999999995</v>
      </c>
      <c r="S15" s="34" t="s">
        <v>112</v>
      </c>
      <c r="T15" s="6">
        <v>1</v>
      </c>
      <c r="U15" s="1" t="s">
        <v>1133</v>
      </c>
      <c r="V15" s="1">
        <v>38</v>
      </c>
      <c r="W15" s="1">
        <v>30</v>
      </c>
      <c r="X15" s="1">
        <v>26</v>
      </c>
      <c r="Y15" s="1">
        <v>30</v>
      </c>
      <c r="Z15" s="1">
        <v>40</v>
      </c>
      <c r="AA15" s="1">
        <v>18</v>
      </c>
      <c r="AB15" s="1">
        <v>27</v>
      </c>
      <c r="AC15" s="1">
        <v>18</v>
      </c>
      <c r="AY15" s="1">
        <v>25</v>
      </c>
      <c r="AZ15" s="1">
        <v>18</v>
      </c>
      <c r="BA15" s="1">
        <v>11</v>
      </c>
      <c r="BB15" s="1">
        <v>12</v>
      </c>
      <c r="BC15" s="1">
        <v>13</v>
      </c>
      <c r="BD15" s="1" t="s">
        <v>78</v>
      </c>
      <c r="BE15" s="1">
        <v>15</v>
      </c>
      <c r="BG15" s="1" t="s">
        <v>78</v>
      </c>
      <c r="BL15" s="6">
        <v>30</v>
      </c>
      <c r="BM15" s="6">
        <v>30</v>
      </c>
      <c r="BN15" s="6"/>
      <c r="BO15" s="6"/>
      <c r="BP15" s="8">
        <v>60</v>
      </c>
      <c r="BQ15" s="117"/>
      <c r="EN15" s="13" t="s">
        <v>1133</v>
      </c>
    </row>
    <row r="16" spans="1:144" s="1" customFormat="1" ht="12" customHeight="1" x14ac:dyDescent="0.15">
      <c r="A16" s="3" t="s">
        <v>218</v>
      </c>
      <c r="B16" s="3" t="s">
        <v>75</v>
      </c>
      <c r="C16" s="1">
        <v>1</v>
      </c>
      <c r="D16" s="1" t="s">
        <v>107</v>
      </c>
      <c r="E16" s="2">
        <v>2.82</v>
      </c>
      <c r="F16" s="34">
        <v>3.6659999999999999</v>
      </c>
      <c r="G16" s="34">
        <v>4.2525599999999999</v>
      </c>
      <c r="H16" s="34">
        <v>4.2525599999999999</v>
      </c>
      <c r="I16" s="34">
        <v>4.677816</v>
      </c>
      <c r="J16" s="6">
        <v>4</v>
      </c>
      <c r="K16" s="34">
        <v>-0.2525599999999999</v>
      </c>
      <c r="L16" s="34">
        <v>-0.2525599999999999</v>
      </c>
      <c r="M16" s="34" t="s">
        <v>110</v>
      </c>
      <c r="N16" s="34">
        <v>4</v>
      </c>
      <c r="O16" s="34">
        <v>1.06314</v>
      </c>
      <c r="P16" s="34">
        <v>1</v>
      </c>
      <c r="Q16" s="34">
        <v>-6.3139999999999974E-2</v>
      </c>
      <c r="R16" s="34">
        <v>-0.2525599999999999</v>
      </c>
      <c r="S16" s="1" t="s">
        <v>110</v>
      </c>
      <c r="T16" s="6">
        <v>1</v>
      </c>
      <c r="U16" s="1" t="s">
        <v>1001</v>
      </c>
      <c r="BE16" s="1">
        <v>4</v>
      </c>
      <c r="BF16" s="1">
        <v>10</v>
      </c>
      <c r="BG16" s="1" t="s">
        <v>78</v>
      </c>
      <c r="BL16" s="6">
        <v>25</v>
      </c>
      <c r="BM16" s="6">
        <v>25</v>
      </c>
      <c r="BN16" s="6"/>
      <c r="BO16" s="6"/>
      <c r="BP16" s="8">
        <v>100</v>
      </c>
      <c r="BQ16" s="117"/>
      <c r="EN16" s="13" t="s">
        <v>1001</v>
      </c>
    </row>
    <row r="17" spans="1:144" s="1" customFormat="1" ht="12" customHeight="1" x14ac:dyDescent="0.15">
      <c r="A17" s="3" t="s">
        <v>226</v>
      </c>
      <c r="B17" s="3" t="s">
        <v>75</v>
      </c>
      <c r="C17" s="1">
        <v>1</v>
      </c>
      <c r="D17" s="1" t="s">
        <v>107</v>
      </c>
      <c r="E17" s="2">
        <v>1.98</v>
      </c>
      <c r="F17" s="34">
        <v>2.5739999999999998</v>
      </c>
      <c r="G17" s="34">
        <v>2.9858399999999996</v>
      </c>
      <c r="H17" s="34">
        <v>2.9858399999999996</v>
      </c>
      <c r="I17" s="34">
        <v>3.284424</v>
      </c>
      <c r="J17" s="6">
        <v>3</v>
      </c>
      <c r="K17" s="34">
        <v>1.4160000000000394E-2</v>
      </c>
      <c r="L17" s="34">
        <v>1.4160000000000394E-2</v>
      </c>
      <c r="M17" s="34" t="s">
        <v>149</v>
      </c>
      <c r="N17" s="34">
        <v>1</v>
      </c>
      <c r="O17" s="34">
        <v>2.9858399999999996</v>
      </c>
      <c r="P17" s="34">
        <v>3</v>
      </c>
      <c r="Q17" s="34">
        <v>1.4160000000000394E-2</v>
      </c>
      <c r="R17" s="34">
        <v>1.4160000000000394E-2</v>
      </c>
      <c r="S17" s="1" t="s">
        <v>149</v>
      </c>
      <c r="T17" s="6">
        <v>3</v>
      </c>
      <c r="U17" s="1" t="s">
        <v>1134</v>
      </c>
      <c r="BD17" s="1">
        <v>26</v>
      </c>
      <c r="BE17" s="1">
        <v>28</v>
      </c>
      <c r="BF17" s="1">
        <v>39</v>
      </c>
      <c r="BG17" s="1" t="s">
        <v>78</v>
      </c>
      <c r="BL17" s="6">
        <v>59</v>
      </c>
      <c r="BM17" s="6">
        <v>59</v>
      </c>
      <c r="BN17" s="6"/>
      <c r="BO17" s="6"/>
      <c r="BP17" s="8">
        <v>177</v>
      </c>
      <c r="BQ17" s="117"/>
      <c r="EN17" s="13" t="s">
        <v>1134</v>
      </c>
    </row>
    <row r="18" spans="1:144" s="1" customFormat="1" ht="12" customHeight="1" x14ac:dyDescent="0.15">
      <c r="A18" s="3" t="s">
        <v>227</v>
      </c>
      <c r="B18" s="3" t="s">
        <v>75</v>
      </c>
      <c r="C18" s="1">
        <v>1</v>
      </c>
      <c r="D18" s="1" t="s">
        <v>107</v>
      </c>
      <c r="E18" s="2">
        <v>1.98</v>
      </c>
      <c r="F18" s="34">
        <v>2.5739999999999998</v>
      </c>
      <c r="G18" s="34">
        <v>2.9858399999999996</v>
      </c>
      <c r="H18" s="34">
        <v>2.9858399999999996</v>
      </c>
      <c r="I18" s="34">
        <v>3.284424</v>
      </c>
      <c r="J18" s="6">
        <v>3</v>
      </c>
      <c r="K18" s="34">
        <v>1.4160000000000394E-2</v>
      </c>
      <c r="L18" s="34">
        <v>1.4160000000000394E-2</v>
      </c>
      <c r="M18" s="34" t="s">
        <v>149</v>
      </c>
      <c r="N18" s="34">
        <v>1</v>
      </c>
      <c r="O18" s="34">
        <v>2.9858399999999996</v>
      </c>
      <c r="P18" s="34">
        <v>3</v>
      </c>
      <c r="Q18" s="34">
        <v>1.4160000000000394E-2</v>
      </c>
      <c r="R18" s="34">
        <v>1.4160000000000394E-2</v>
      </c>
      <c r="S18" s="34" t="s">
        <v>149</v>
      </c>
      <c r="T18" s="6">
        <v>3</v>
      </c>
      <c r="U18" s="1" t="s">
        <v>1017</v>
      </c>
      <c r="BA18" s="1">
        <v>30</v>
      </c>
      <c r="BB18" s="1">
        <v>22</v>
      </c>
      <c r="BC18" s="1">
        <v>37</v>
      </c>
      <c r="BD18" s="1">
        <v>9</v>
      </c>
      <c r="BE18" s="1">
        <v>15</v>
      </c>
      <c r="BF18" s="1">
        <v>25</v>
      </c>
      <c r="BG18" s="1" t="s">
        <v>78</v>
      </c>
      <c r="BL18" s="6">
        <v>30</v>
      </c>
      <c r="BM18" s="6">
        <v>30</v>
      </c>
      <c r="BN18" s="6"/>
      <c r="BO18" s="6"/>
      <c r="BP18" s="8">
        <v>90</v>
      </c>
      <c r="BQ18" s="117"/>
      <c r="EN18" s="13" t="s">
        <v>1017</v>
      </c>
    </row>
    <row r="19" spans="1:144" s="1" customFormat="1" ht="12" customHeight="1" x14ac:dyDescent="0.15">
      <c r="A19" s="3" t="s">
        <v>228</v>
      </c>
      <c r="B19" s="3" t="s">
        <v>75</v>
      </c>
      <c r="C19" s="1">
        <v>1</v>
      </c>
      <c r="D19" s="1" t="s">
        <v>107</v>
      </c>
      <c r="E19" s="2">
        <v>1.98</v>
      </c>
      <c r="F19" s="34">
        <v>2.5739999999999998</v>
      </c>
      <c r="G19" s="34">
        <v>2.9858399999999996</v>
      </c>
      <c r="H19" s="34">
        <v>2.9858399999999996</v>
      </c>
      <c r="I19" s="34">
        <v>3.284424</v>
      </c>
      <c r="J19" s="6">
        <v>3</v>
      </c>
      <c r="K19" s="34">
        <v>1.4160000000000394E-2</v>
      </c>
      <c r="L19" s="34">
        <v>1.4160000000000394E-2</v>
      </c>
      <c r="M19" s="34" t="s">
        <v>149</v>
      </c>
      <c r="N19" s="34">
        <v>1</v>
      </c>
      <c r="O19" s="34">
        <v>2.9858399999999996</v>
      </c>
      <c r="P19" s="34">
        <v>3</v>
      </c>
      <c r="Q19" s="34">
        <v>1.4160000000000394E-2</v>
      </c>
      <c r="R19" s="34">
        <v>1.4160000000000394E-2</v>
      </c>
      <c r="S19" s="34" t="s">
        <v>149</v>
      </c>
      <c r="T19" s="6">
        <v>3</v>
      </c>
      <c r="U19" s="1" t="s">
        <v>1135</v>
      </c>
      <c r="AF19" s="61"/>
      <c r="AG19" s="61"/>
      <c r="AH19" s="61"/>
      <c r="AI19" s="63"/>
      <c r="AK19" s="61"/>
      <c r="AL19" s="61"/>
      <c r="AM19" s="61"/>
      <c r="AU19" s="1">
        <v>37</v>
      </c>
      <c r="AV19" s="1">
        <v>40</v>
      </c>
      <c r="AW19" s="1">
        <v>20</v>
      </c>
      <c r="AX19" s="1" t="s">
        <v>78</v>
      </c>
      <c r="AY19" s="1">
        <v>20</v>
      </c>
      <c r="AZ19" s="1">
        <v>31</v>
      </c>
      <c r="BA19" s="1">
        <v>17</v>
      </c>
      <c r="BB19" s="1">
        <v>23</v>
      </c>
      <c r="BC19" s="1">
        <v>15</v>
      </c>
      <c r="BD19" s="1">
        <v>11</v>
      </c>
      <c r="BE19" s="1">
        <v>8</v>
      </c>
      <c r="BF19" s="1">
        <v>16</v>
      </c>
      <c r="BG19" s="1" t="s">
        <v>78</v>
      </c>
      <c r="BL19" s="6">
        <v>35</v>
      </c>
      <c r="BM19" s="6">
        <v>35</v>
      </c>
      <c r="BN19" s="6"/>
      <c r="BO19" s="6"/>
      <c r="BP19" s="8">
        <v>105</v>
      </c>
      <c r="BQ19" s="117"/>
      <c r="EN19" s="13" t="s">
        <v>1135</v>
      </c>
    </row>
    <row r="20" spans="1:144" s="1" customFormat="1" ht="12" customHeight="1" x14ac:dyDescent="0.15">
      <c r="A20" s="3" t="s">
        <v>229</v>
      </c>
      <c r="B20" s="3" t="s">
        <v>230</v>
      </c>
      <c r="C20" s="1">
        <v>1</v>
      </c>
      <c r="D20" s="1" t="s">
        <v>107</v>
      </c>
      <c r="E20" s="2">
        <v>1.98</v>
      </c>
      <c r="F20" s="34">
        <v>2.5739999999999998</v>
      </c>
      <c r="G20" s="34">
        <v>2.9858399999999996</v>
      </c>
      <c r="H20" s="34">
        <v>2.9858399999999996</v>
      </c>
      <c r="I20" s="34">
        <v>3.284424</v>
      </c>
      <c r="J20" s="6">
        <v>3</v>
      </c>
      <c r="K20" s="34">
        <v>1.4160000000000394E-2</v>
      </c>
      <c r="L20" s="34">
        <v>1.4160000000000394E-2</v>
      </c>
      <c r="M20" s="34" t="s">
        <v>149</v>
      </c>
      <c r="N20" s="34">
        <v>1</v>
      </c>
      <c r="O20" s="34">
        <v>2.9858399999999996</v>
      </c>
      <c r="P20" s="34">
        <v>3</v>
      </c>
      <c r="Q20" s="34">
        <v>1.4160000000000394E-2</v>
      </c>
      <c r="R20" s="34">
        <v>1.4160000000000394E-2</v>
      </c>
      <c r="S20" s="34" t="s">
        <v>149</v>
      </c>
      <c r="T20" s="6">
        <v>3</v>
      </c>
      <c r="AF20" s="61"/>
      <c r="AG20" s="61"/>
      <c r="AH20" s="61"/>
      <c r="AI20" s="63"/>
      <c r="AK20" s="61"/>
      <c r="BA20" s="1">
        <v>24</v>
      </c>
      <c r="BB20" s="1">
        <v>19</v>
      </c>
      <c r="BC20" s="1">
        <v>8</v>
      </c>
      <c r="BD20" s="1">
        <v>12</v>
      </c>
      <c r="BE20" s="1">
        <v>13</v>
      </c>
      <c r="BF20" s="1">
        <v>17</v>
      </c>
      <c r="BL20" s="6">
        <v>30</v>
      </c>
      <c r="BM20" s="6">
        <v>30</v>
      </c>
      <c r="BN20" s="6"/>
      <c r="BO20" s="6"/>
      <c r="BP20" s="8">
        <v>90</v>
      </c>
      <c r="BQ20" s="117"/>
      <c r="EN20" s="13"/>
    </row>
    <row r="21" spans="1:144" s="1" customFormat="1" ht="12" customHeight="1" x14ac:dyDescent="0.15">
      <c r="A21" s="3" t="s">
        <v>232</v>
      </c>
      <c r="B21" s="3" t="s">
        <v>75</v>
      </c>
      <c r="C21" s="1">
        <v>1</v>
      </c>
      <c r="D21" s="1" t="s">
        <v>107</v>
      </c>
      <c r="E21" s="2">
        <v>2.12</v>
      </c>
      <c r="F21" s="34">
        <v>2.7560000000000002</v>
      </c>
      <c r="G21" s="34">
        <v>3.1969600000000002</v>
      </c>
      <c r="H21" s="34">
        <v>3.1969600000000002</v>
      </c>
      <c r="I21" s="34">
        <v>3.5166560000000007</v>
      </c>
      <c r="J21" s="6">
        <v>3</v>
      </c>
      <c r="K21" s="34">
        <v>-0.19696000000000025</v>
      </c>
      <c r="L21" s="34">
        <v>-0.19696000000000025</v>
      </c>
      <c r="M21" s="34" t="s">
        <v>149</v>
      </c>
      <c r="N21" s="34">
        <v>1</v>
      </c>
      <c r="O21" s="34">
        <v>3.1969600000000002</v>
      </c>
      <c r="P21" s="34">
        <v>3</v>
      </c>
      <c r="Q21" s="34">
        <v>-0.19696000000000025</v>
      </c>
      <c r="R21" s="34">
        <v>-0.19696000000000025</v>
      </c>
      <c r="S21" s="34" t="s">
        <v>149</v>
      </c>
      <c r="T21" s="6">
        <v>3</v>
      </c>
      <c r="U21" s="1" t="s">
        <v>994</v>
      </c>
      <c r="AI21" s="61"/>
      <c r="AJ21" s="63"/>
      <c r="AK21" s="61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BC21" s="1">
        <v>5</v>
      </c>
      <c r="BD21" s="1">
        <v>0</v>
      </c>
      <c r="BE21" s="1">
        <v>0</v>
      </c>
      <c r="BF21" s="1">
        <v>0</v>
      </c>
      <c r="BG21" s="1" t="s">
        <v>78</v>
      </c>
      <c r="BL21" s="6">
        <v>11</v>
      </c>
      <c r="BM21" s="6">
        <v>11</v>
      </c>
      <c r="BN21" s="6"/>
      <c r="BO21" s="6"/>
      <c r="BP21" s="8">
        <v>33</v>
      </c>
      <c r="BQ21" s="117"/>
      <c r="EN21" s="13" t="s">
        <v>994</v>
      </c>
    </row>
    <row r="22" spans="1:144" s="1" customFormat="1" ht="12" customHeight="1" x14ac:dyDescent="0.15">
      <c r="A22" s="3" t="s">
        <v>238</v>
      </c>
      <c r="B22" s="3" t="s">
        <v>75</v>
      </c>
      <c r="C22" s="1">
        <v>1</v>
      </c>
      <c r="D22" s="1" t="s">
        <v>107</v>
      </c>
      <c r="E22" s="2">
        <v>2.31</v>
      </c>
      <c r="F22" s="34">
        <v>3.0030000000000001</v>
      </c>
      <c r="G22" s="34">
        <v>3.4834799999999997</v>
      </c>
      <c r="H22" s="34">
        <v>3.4834799999999997</v>
      </c>
      <c r="I22" s="34">
        <v>3.8318279999999998</v>
      </c>
      <c r="J22" s="6">
        <v>3</v>
      </c>
      <c r="K22" s="34">
        <v>-0.48347999999999969</v>
      </c>
      <c r="L22" s="34">
        <v>-0.48347999999999969</v>
      </c>
      <c r="M22" s="34" t="s">
        <v>149</v>
      </c>
      <c r="N22" s="34">
        <v>1</v>
      </c>
      <c r="O22" s="34">
        <v>3.4834799999999997</v>
      </c>
      <c r="P22" s="34">
        <v>3</v>
      </c>
      <c r="Q22" s="34">
        <v>-0.48347999999999969</v>
      </c>
      <c r="R22" s="34">
        <v>-0.48347999999999969</v>
      </c>
      <c r="S22" s="34" t="s">
        <v>149</v>
      </c>
      <c r="T22" s="6">
        <v>3</v>
      </c>
      <c r="U22" s="1" t="s">
        <v>994</v>
      </c>
      <c r="AI22" s="61"/>
      <c r="AJ22" s="61"/>
      <c r="AK22" s="61"/>
      <c r="AL22" s="61"/>
      <c r="AM22" s="63"/>
      <c r="AN22" s="63"/>
      <c r="AO22" s="63"/>
      <c r="AP22" s="63"/>
      <c r="AQ22" s="63"/>
      <c r="AR22" s="63"/>
      <c r="AS22" s="63"/>
      <c r="AT22" s="63"/>
      <c r="BC22" s="1">
        <v>3</v>
      </c>
      <c r="BD22" s="1">
        <v>3</v>
      </c>
      <c r="BE22" s="1">
        <v>4</v>
      </c>
      <c r="BF22" s="1">
        <v>4</v>
      </c>
      <c r="BG22" s="1" t="s">
        <v>78</v>
      </c>
      <c r="BL22" s="6">
        <v>11</v>
      </c>
      <c r="BM22" s="6">
        <v>11</v>
      </c>
      <c r="BN22" s="6"/>
      <c r="BO22" s="6"/>
      <c r="BP22" s="8">
        <v>33</v>
      </c>
      <c r="BQ22" s="117"/>
      <c r="EN22" s="1" t="s">
        <v>994</v>
      </c>
    </row>
    <row r="23" spans="1:144" x14ac:dyDescent="0.15">
      <c r="A23" s="16" t="s">
        <v>256</v>
      </c>
      <c r="B23" t="s">
        <v>75</v>
      </c>
      <c r="C23" s="16">
        <v>1</v>
      </c>
      <c r="D23" s="16" t="s">
        <v>107</v>
      </c>
      <c r="E23">
        <v>11.72</v>
      </c>
      <c r="F23">
        <v>15.236000000000001</v>
      </c>
      <c r="G23">
        <v>17.673759999999998</v>
      </c>
      <c r="H23">
        <v>17.673759999999998</v>
      </c>
      <c r="I23">
        <v>19.441136</v>
      </c>
      <c r="J23">
        <v>18</v>
      </c>
      <c r="K23">
        <v>0.32624000000000208</v>
      </c>
      <c r="L23">
        <v>0.32624000000000208</v>
      </c>
      <c r="M23" t="s">
        <v>108</v>
      </c>
      <c r="N23">
        <v>4</v>
      </c>
      <c r="O23">
        <v>4.4184399999999995</v>
      </c>
      <c r="P23">
        <v>4</v>
      </c>
      <c r="Q23">
        <v>-0.41843999999999948</v>
      </c>
      <c r="R23">
        <v>-1.6737599999999979</v>
      </c>
      <c r="S23" t="s">
        <v>108</v>
      </c>
      <c r="T23">
        <v>4</v>
      </c>
      <c r="AV23">
        <v>7.5</v>
      </c>
      <c r="AX23">
        <v>7</v>
      </c>
      <c r="AY23">
        <v>5.5</v>
      </c>
      <c r="AZ23">
        <v>7</v>
      </c>
      <c r="BA23">
        <v>7</v>
      </c>
      <c r="BB23">
        <v>11</v>
      </c>
      <c r="BC23">
        <v>6.5</v>
      </c>
      <c r="BD23">
        <v>7</v>
      </c>
      <c r="BE23">
        <v>10</v>
      </c>
      <c r="BP23" s="16">
        <v>0</v>
      </c>
      <c r="EN23" s="74"/>
    </row>
    <row r="24" spans="1:144" ht="14" x14ac:dyDescent="0.15">
      <c r="A24" s="16" t="s">
        <v>258</v>
      </c>
      <c r="B24" t="s">
        <v>75</v>
      </c>
      <c r="C24" s="16">
        <v>1</v>
      </c>
      <c r="D24" s="16" t="s">
        <v>107</v>
      </c>
      <c r="E24">
        <v>11.72</v>
      </c>
      <c r="F24">
        <v>15.236000000000001</v>
      </c>
      <c r="G24">
        <v>17.673759999999998</v>
      </c>
      <c r="H24">
        <v>17.673759999999998</v>
      </c>
      <c r="I24">
        <v>19.441136</v>
      </c>
      <c r="J24">
        <v>18</v>
      </c>
      <c r="K24">
        <v>0.32624000000000208</v>
      </c>
      <c r="L24">
        <v>0.32624000000000208</v>
      </c>
      <c r="M24" t="s">
        <v>108</v>
      </c>
      <c r="N24">
        <v>4</v>
      </c>
      <c r="O24">
        <v>4.4184399999999995</v>
      </c>
      <c r="P24">
        <v>4</v>
      </c>
      <c r="Q24">
        <v>-0.41843999999999948</v>
      </c>
      <c r="R24">
        <v>-1.6737599999999979</v>
      </c>
      <c r="S24" t="s">
        <v>108</v>
      </c>
      <c r="T24">
        <v>4</v>
      </c>
      <c r="U24" t="s">
        <v>1136</v>
      </c>
      <c r="Z24">
        <v>11</v>
      </c>
      <c r="AA24">
        <v>10.5</v>
      </c>
      <c r="AB24">
        <v>13</v>
      </c>
      <c r="AC24">
        <v>13</v>
      </c>
      <c r="AD24">
        <v>8.75</v>
      </c>
      <c r="BF24">
        <v>14.5</v>
      </c>
      <c r="BG24" s="16" t="s">
        <v>259</v>
      </c>
      <c r="BL24" s="16">
        <v>16</v>
      </c>
      <c r="BM24" s="16">
        <v>16</v>
      </c>
      <c r="BP24" s="16">
        <v>256</v>
      </c>
      <c r="EN24" s="74" t="s">
        <v>1136</v>
      </c>
    </row>
    <row r="25" spans="1:144" ht="14" x14ac:dyDescent="0.15">
      <c r="A25" s="16" t="s">
        <v>262</v>
      </c>
      <c r="B25" t="s">
        <v>75</v>
      </c>
      <c r="C25" s="16">
        <v>1</v>
      </c>
      <c r="D25" s="16" t="s">
        <v>107</v>
      </c>
      <c r="E25">
        <v>1.41</v>
      </c>
      <c r="F25">
        <v>1.833</v>
      </c>
      <c r="G25">
        <v>2.1262799999999999</v>
      </c>
      <c r="H25">
        <v>2.1262799999999999</v>
      </c>
      <c r="I25">
        <v>2.338908</v>
      </c>
      <c r="J25">
        <v>2</v>
      </c>
      <c r="K25">
        <v>-0.12627999999999995</v>
      </c>
      <c r="L25">
        <v>-0.12627999999999995</v>
      </c>
      <c r="M25" t="s">
        <v>112</v>
      </c>
      <c r="N25">
        <v>2</v>
      </c>
      <c r="O25">
        <v>1.06314</v>
      </c>
      <c r="P25">
        <v>1</v>
      </c>
      <c r="Q25">
        <v>-6.3139999999999974E-2</v>
      </c>
      <c r="R25">
        <v>-0.12627999999999995</v>
      </c>
      <c r="S25" t="s">
        <v>112</v>
      </c>
      <c r="T25">
        <v>1</v>
      </c>
      <c r="U25" t="s">
        <v>997</v>
      </c>
      <c r="V25">
        <v>11</v>
      </c>
      <c r="W25">
        <v>10</v>
      </c>
      <c r="AZ25">
        <v>30</v>
      </c>
      <c r="BA25">
        <v>48</v>
      </c>
      <c r="BB25">
        <v>11</v>
      </c>
      <c r="BC25">
        <v>26</v>
      </c>
      <c r="BD25">
        <v>11</v>
      </c>
      <c r="BE25">
        <v>18</v>
      </c>
      <c r="BF25">
        <v>16</v>
      </c>
      <c r="BG25" s="16">
        <v>18</v>
      </c>
      <c r="BL25" s="16">
        <v>18</v>
      </c>
      <c r="BM25" s="16">
        <v>18</v>
      </c>
      <c r="BP25" s="16">
        <v>36</v>
      </c>
      <c r="EN25" s="74" t="s">
        <v>997</v>
      </c>
    </row>
    <row r="26" spans="1:144" ht="14" x14ac:dyDescent="0.15">
      <c r="A26" s="16" t="s">
        <v>267</v>
      </c>
      <c r="B26" t="s">
        <v>75</v>
      </c>
      <c r="C26" s="16">
        <v>1</v>
      </c>
      <c r="D26" s="16" t="s">
        <v>107</v>
      </c>
      <c r="E26">
        <v>1.41</v>
      </c>
      <c r="F26">
        <v>1.833</v>
      </c>
      <c r="G26">
        <v>2.1262799999999999</v>
      </c>
      <c r="H26">
        <v>2.1262799999999999</v>
      </c>
      <c r="I26">
        <v>2.338908</v>
      </c>
      <c r="J26">
        <v>2</v>
      </c>
      <c r="K26">
        <v>-0.12627999999999995</v>
      </c>
      <c r="L26">
        <v>-0.12627999999999995</v>
      </c>
      <c r="M26" t="s">
        <v>112</v>
      </c>
      <c r="N26">
        <v>2</v>
      </c>
      <c r="O26">
        <v>1.06314</v>
      </c>
      <c r="P26">
        <v>1</v>
      </c>
      <c r="Q26">
        <v>-6.3139999999999974E-2</v>
      </c>
      <c r="R26">
        <v>-0.12627999999999995</v>
      </c>
      <c r="S26" t="s">
        <v>112</v>
      </c>
      <c r="T26">
        <v>1</v>
      </c>
      <c r="U26" t="s">
        <v>1014</v>
      </c>
      <c r="AY26">
        <v>75</v>
      </c>
      <c r="AZ26">
        <v>37</v>
      </c>
      <c r="BA26">
        <v>32</v>
      </c>
      <c r="BB26">
        <v>35</v>
      </c>
      <c r="BC26">
        <v>22</v>
      </c>
      <c r="BD26">
        <v>25</v>
      </c>
      <c r="BE26">
        <v>32</v>
      </c>
      <c r="BF26">
        <v>23</v>
      </c>
      <c r="BG26" s="16">
        <v>26</v>
      </c>
      <c r="BL26" s="16">
        <v>7</v>
      </c>
      <c r="BM26" s="16">
        <v>7</v>
      </c>
      <c r="BP26" s="16">
        <v>14</v>
      </c>
      <c r="EN26" s="74" t="s">
        <v>1014</v>
      </c>
    </row>
    <row r="27" spans="1:144" x14ac:dyDescent="0.15">
      <c r="A27" s="16" t="s">
        <v>270</v>
      </c>
      <c r="B27" t="s">
        <v>75</v>
      </c>
      <c r="C27" s="16">
        <v>1</v>
      </c>
      <c r="D27" s="16" t="s">
        <v>107</v>
      </c>
      <c r="E27">
        <v>1.98</v>
      </c>
      <c r="F27">
        <v>2.5739999999999998</v>
      </c>
      <c r="G27">
        <v>2.9858399999999996</v>
      </c>
      <c r="H27">
        <v>2.9858399999999996</v>
      </c>
      <c r="I27">
        <v>3.284424</v>
      </c>
      <c r="J27">
        <v>3</v>
      </c>
      <c r="K27">
        <v>1.4160000000000394E-2</v>
      </c>
      <c r="L27">
        <v>1.4160000000000394E-2</v>
      </c>
      <c r="M27" t="s">
        <v>112</v>
      </c>
      <c r="N27">
        <v>2</v>
      </c>
      <c r="O27">
        <v>1.4929199999999998</v>
      </c>
      <c r="P27">
        <v>1</v>
      </c>
      <c r="Q27">
        <v>-0.4929199999999998</v>
      </c>
      <c r="R27">
        <v>-0.98583999999999961</v>
      </c>
      <c r="S27" t="s">
        <v>112</v>
      </c>
      <c r="T27">
        <v>1</v>
      </c>
      <c r="U27" t="s">
        <v>1012</v>
      </c>
      <c r="AZ27">
        <v>35</v>
      </c>
      <c r="BA27">
        <v>32</v>
      </c>
      <c r="BB27">
        <v>16</v>
      </c>
      <c r="BC27">
        <v>28</v>
      </c>
      <c r="BD27">
        <v>24</v>
      </c>
      <c r="BE27">
        <v>23</v>
      </c>
      <c r="BF27">
        <v>28</v>
      </c>
      <c r="BG27" s="16">
        <v>7</v>
      </c>
      <c r="BL27" s="16">
        <v>1</v>
      </c>
      <c r="BM27" s="16">
        <v>1</v>
      </c>
      <c r="BP27" s="16">
        <v>2</v>
      </c>
      <c r="EN27" s="16" t="s">
        <v>1012</v>
      </c>
    </row>
  </sheetData>
  <printOptions headings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E53"/>
  <sheetViews>
    <sheetView workbookViewId="0">
      <selection activeCell="DH33" sqref="DH33"/>
    </sheetView>
  </sheetViews>
  <sheetFormatPr baseColWidth="10" defaultColWidth="8.83203125" defaultRowHeight="13" x14ac:dyDescent="0.15"/>
  <cols>
    <col min="1" max="1" width="21.1640625" bestFit="1" customWidth="1"/>
    <col min="2" max="2" width="11.83203125" bestFit="1" customWidth="1"/>
    <col min="3" max="3" width="9.5" customWidth="1"/>
    <col min="5" max="108" width="0" hidden="1" customWidth="1"/>
    <col min="109" max="109" width="25.5" customWidth="1"/>
  </cols>
  <sheetData>
    <row r="1" spans="1:109" s="1" customFormat="1" ht="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4" t="s">
        <v>5</v>
      </c>
      <c r="G1" s="34" t="s">
        <v>6</v>
      </c>
      <c r="H1" s="33" t="s">
        <v>7</v>
      </c>
      <c r="I1" s="35" t="s">
        <v>9</v>
      </c>
      <c r="J1" s="33" t="s">
        <v>10</v>
      </c>
      <c r="K1" s="33" t="s">
        <v>11</v>
      </c>
      <c r="L1" s="33" t="s">
        <v>12</v>
      </c>
      <c r="M1" s="33" t="s">
        <v>13</v>
      </c>
      <c r="N1" s="33" t="s">
        <v>14</v>
      </c>
      <c r="O1" s="33" t="s">
        <v>15</v>
      </c>
      <c r="P1" s="33" t="s">
        <v>16</v>
      </c>
      <c r="Q1" s="33" t="s">
        <v>17</v>
      </c>
      <c r="R1" s="1" t="s">
        <v>18</v>
      </c>
      <c r="S1" s="1" t="s">
        <v>19</v>
      </c>
      <c r="T1" s="1" t="s">
        <v>1137</v>
      </c>
      <c r="U1" s="1" t="s">
        <v>1138</v>
      </c>
      <c r="V1" s="1" t="s">
        <v>1139</v>
      </c>
      <c r="W1" s="1" t="s">
        <v>1140</v>
      </c>
      <c r="X1" s="1" t="s">
        <v>1141</v>
      </c>
      <c r="Y1" s="1" t="s">
        <v>1142</v>
      </c>
      <c r="Z1" s="1" t="s">
        <v>1143</v>
      </c>
      <c r="AA1" s="1" t="s">
        <v>1144</v>
      </c>
      <c r="AB1" s="1" t="s">
        <v>1145</v>
      </c>
      <c r="AC1" s="1" t="s">
        <v>1146</v>
      </c>
      <c r="AD1" s="1" t="s">
        <v>1147</v>
      </c>
      <c r="AE1" s="1" t="s">
        <v>1148</v>
      </c>
      <c r="AF1" s="1" t="s">
        <v>1149</v>
      </c>
      <c r="AG1" s="1" t="s">
        <v>1150</v>
      </c>
      <c r="AH1" s="1" t="s">
        <v>1151</v>
      </c>
      <c r="AI1" s="1" t="s">
        <v>1152</v>
      </c>
      <c r="AJ1" s="1" t="s">
        <v>1153</v>
      </c>
      <c r="AK1" s="1" t="s">
        <v>1154</v>
      </c>
      <c r="AL1" s="1" t="s">
        <v>1155</v>
      </c>
      <c r="AM1" s="1" t="s">
        <v>1156</v>
      </c>
      <c r="AN1" s="1" t="s">
        <v>1157</v>
      </c>
      <c r="AO1" s="1" t="s">
        <v>1158</v>
      </c>
      <c r="AP1" s="1" t="s">
        <v>1159</v>
      </c>
      <c r="AQ1" s="1" t="s">
        <v>1160</v>
      </c>
      <c r="AR1" s="1" t="s">
        <v>1161</v>
      </c>
      <c r="AS1" s="1" t="s">
        <v>1162</v>
      </c>
      <c r="AT1" s="1" t="s">
        <v>1163</v>
      </c>
      <c r="AU1" s="1" t="s">
        <v>1164</v>
      </c>
      <c r="AV1" s="1" t="s">
        <v>1165</v>
      </c>
      <c r="AW1" s="1" t="s">
        <v>1166</v>
      </c>
      <c r="AX1" s="1" t="s">
        <v>1167</v>
      </c>
      <c r="AY1" s="1" t="s">
        <v>1168</v>
      </c>
      <c r="AZ1" s="1" t="s">
        <v>1169</v>
      </c>
      <c r="BA1" s="1" t="s">
        <v>1170</v>
      </c>
      <c r="BB1" s="1" t="s">
        <v>1171</v>
      </c>
      <c r="BC1" s="1" t="s">
        <v>1172</v>
      </c>
      <c r="BD1" s="1" t="s">
        <v>1173</v>
      </c>
      <c r="BE1" s="1" t="s">
        <v>1174</v>
      </c>
      <c r="BF1" s="1" t="s">
        <v>1059</v>
      </c>
      <c r="BG1" s="1" t="s">
        <v>1060</v>
      </c>
      <c r="BH1" s="1" t="s">
        <v>20</v>
      </c>
      <c r="BI1" s="1" t="s">
        <v>21</v>
      </c>
      <c r="BJ1" s="1" t="s">
        <v>22</v>
      </c>
      <c r="BK1" s="1" t="s">
        <v>23</v>
      </c>
      <c r="BL1" s="1" t="s">
        <v>24</v>
      </c>
      <c r="BM1" s="1" t="s">
        <v>25</v>
      </c>
      <c r="BN1" s="1" t="s">
        <v>26</v>
      </c>
      <c r="BO1" s="1" t="s">
        <v>27</v>
      </c>
      <c r="BP1" s="1" t="s">
        <v>28</v>
      </c>
      <c r="BQ1" s="1" t="s">
        <v>29</v>
      </c>
      <c r="BR1" s="1" t="s">
        <v>30</v>
      </c>
      <c r="BS1" s="1" t="s">
        <v>31</v>
      </c>
      <c r="BT1" s="1" t="s">
        <v>32</v>
      </c>
      <c r="BU1" s="1" t="s">
        <v>33</v>
      </c>
      <c r="BV1" s="1" t="s">
        <v>34</v>
      </c>
      <c r="BW1" s="1" t="s">
        <v>35</v>
      </c>
      <c r="BX1" s="1" t="s">
        <v>36</v>
      </c>
      <c r="BY1" s="1" t="s">
        <v>37</v>
      </c>
      <c r="BZ1" s="1" t="s">
        <v>38</v>
      </c>
      <c r="CA1" s="1" t="s">
        <v>39</v>
      </c>
      <c r="CB1" s="1" t="s">
        <v>40</v>
      </c>
      <c r="CC1" s="1" t="s">
        <v>41</v>
      </c>
      <c r="CD1" s="1" t="s">
        <v>42</v>
      </c>
      <c r="CE1" s="1" t="s">
        <v>43</v>
      </c>
      <c r="CF1" s="1" t="s">
        <v>44</v>
      </c>
      <c r="CG1" s="1" t="s">
        <v>45</v>
      </c>
      <c r="CH1" s="1" t="s">
        <v>46</v>
      </c>
      <c r="CI1" s="1" t="s">
        <v>47</v>
      </c>
      <c r="CJ1" s="1" t="s">
        <v>48</v>
      </c>
      <c r="CK1" s="1" t="s">
        <v>49</v>
      </c>
      <c r="CL1" s="1" t="s">
        <v>50</v>
      </c>
      <c r="CM1" s="1" t="s">
        <v>51</v>
      </c>
      <c r="CN1" s="1" t="s">
        <v>52</v>
      </c>
      <c r="CO1" s="1" t="s">
        <v>53</v>
      </c>
      <c r="CP1" s="1" t="s">
        <v>54</v>
      </c>
      <c r="CQ1" s="1" t="s">
        <v>55</v>
      </c>
      <c r="CR1" s="1" t="s">
        <v>56</v>
      </c>
      <c r="CS1" s="1" t="s">
        <v>57</v>
      </c>
      <c r="CT1" s="1" t="s">
        <v>58</v>
      </c>
      <c r="CU1" s="1" t="s">
        <v>63</v>
      </c>
      <c r="CV1" s="6" t="s">
        <v>64</v>
      </c>
      <c r="CW1" s="6" t="s">
        <v>65</v>
      </c>
      <c r="CX1" s="6" t="s">
        <v>66</v>
      </c>
      <c r="CY1" s="8" t="s">
        <v>975</v>
      </c>
      <c r="CZ1" s="8" t="s">
        <v>67</v>
      </c>
      <c r="DA1" s="8" t="s">
        <v>977</v>
      </c>
      <c r="DB1" s="8" t="s">
        <v>978</v>
      </c>
      <c r="DC1" s="12" t="s">
        <v>979</v>
      </c>
      <c r="DD1" s="12" t="s">
        <v>68</v>
      </c>
      <c r="DE1" s="1" t="s">
        <v>1175</v>
      </c>
    </row>
    <row r="2" spans="1:109" s="1" customFormat="1" ht="12" customHeight="1" x14ac:dyDescent="0.15">
      <c r="A2" s="17" t="s">
        <v>70</v>
      </c>
      <c r="B2" s="3"/>
      <c r="E2" s="2"/>
      <c r="F2" s="34"/>
      <c r="G2" s="34"/>
      <c r="H2" s="33"/>
      <c r="I2" s="35"/>
      <c r="J2" s="33"/>
      <c r="K2" s="33"/>
      <c r="L2" s="33"/>
      <c r="M2" s="33"/>
      <c r="N2" s="33"/>
      <c r="O2" s="33"/>
      <c r="P2" s="33"/>
      <c r="Q2" s="33"/>
      <c r="CV2" s="6"/>
      <c r="CW2" s="6"/>
      <c r="CX2" s="6"/>
      <c r="CY2" s="8"/>
      <c r="CZ2" s="8"/>
      <c r="DA2" s="8"/>
      <c r="DB2" s="8"/>
      <c r="DC2" s="12"/>
      <c r="DD2" s="12"/>
    </row>
    <row r="3" spans="1:109" s="1" customFormat="1" ht="12" customHeight="1" x14ac:dyDescent="0.15">
      <c r="A3" s="3" t="s">
        <v>123</v>
      </c>
      <c r="B3" s="3" t="s">
        <v>75</v>
      </c>
      <c r="C3" s="1">
        <v>1</v>
      </c>
      <c r="D3" s="13" t="s">
        <v>107</v>
      </c>
      <c r="E3" s="2">
        <v>1.41</v>
      </c>
      <c r="F3" s="34">
        <f>E3*1.3</f>
        <v>1.833</v>
      </c>
      <c r="G3" s="34" t="e">
        <f>F3*#REF!</f>
        <v>#REF!</v>
      </c>
      <c r="H3" s="33" t="e">
        <f>G3/C3</f>
        <v>#REF!</v>
      </c>
      <c r="I3" s="35" t="e">
        <f>ROUND(H3,0)</f>
        <v>#REF!</v>
      </c>
      <c r="J3" s="33" t="e">
        <f>I3-H3</f>
        <v>#REF!</v>
      </c>
      <c r="K3" s="33" t="e">
        <f>J3*C3</f>
        <v>#REF!</v>
      </c>
      <c r="L3" s="33" t="s">
        <v>112</v>
      </c>
      <c r="M3" s="33">
        <v>2</v>
      </c>
      <c r="N3" s="33" t="e">
        <f>G3/M3</f>
        <v>#REF!</v>
      </c>
      <c r="O3" s="33" t="e">
        <f>ROUND(N3,0)</f>
        <v>#REF!</v>
      </c>
      <c r="P3" s="33" t="e">
        <f>O3-N3</f>
        <v>#REF!</v>
      </c>
      <c r="Q3" s="33" t="e">
        <f>P3*M3</f>
        <v>#REF!</v>
      </c>
      <c r="R3" s="33" t="str">
        <f>L3</f>
        <v>1/2 lbs</v>
      </c>
      <c r="S3" s="6" t="e">
        <f>O3</f>
        <v>#REF!</v>
      </c>
      <c r="T3" s="61">
        <v>13</v>
      </c>
      <c r="U3" s="61">
        <v>9</v>
      </c>
      <c r="V3" s="61">
        <v>9</v>
      </c>
      <c r="W3" s="61">
        <v>13</v>
      </c>
      <c r="X3" s="61">
        <v>15</v>
      </c>
      <c r="Y3" s="61">
        <v>6</v>
      </c>
      <c r="Z3" s="61">
        <v>10</v>
      </c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>
        <v>20</v>
      </c>
      <c r="AW3" s="61">
        <v>7</v>
      </c>
      <c r="AX3" s="61"/>
      <c r="AY3" s="61"/>
      <c r="AZ3" s="61"/>
      <c r="BA3" s="61"/>
      <c r="BB3" s="61"/>
      <c r="BC3" s="61"/>
      <c r="BD3" s="61"/>
      <c r="BE3" s="61"/>
      <c r="BF3" s="1">
        <v>20</v>
      </c>
      <c r="BG3" s="13" t="s">
        <v>1176</v>
      </c>
      <c r="BH3" s="13"/>
      <c r="BI3" s="61">
        <v>7</v>
      </c>
      <c r="BJ3" s="61">
        <v>16</v>
      </c>
      <c r="BK3" s="61">
        <v>22</v>
      </c>
      <c r="BL3" s="61">
        <v>20</v>
      </c>
      <c r="BM3" s="61">
        <v>24</v>
      </c>
      <c r="BN3" s="61">
        <v>15</v>
      </c>
      <c r="BO3" s="61">
        <v>7</v>
      </c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>
        <v>15</v>
      </c>
      <c r="CK3" s="61">
        <v>12</v>
      </c>
      <c r="CL3" s="61" t="s">
        <v>78</v>
      </c>
      <c r="CM3" s="61"/>
      <c r="CN3" s="61"/>
      <c r="CO3" s="61"/>
      <c r="CP3" s="61"/>
      <c r="CQ3" s="61"/>
      <c r="CR3" s="61"/>
      <c r="CS3" s="61"/>
      <c r="CT3" s="61"/>
      <c r="CU3" s="1">
        <v>20</v>
      </c>
      <c r="CV3" s="13" t="s">
        <v>999</v>
      </c>
      <c r="CW3" s="35"/>
      <c r="CX3" s="35"/>
      <c r="CY3" s="8" t="e">
        <f>BF3*M3*O3</f>
        <v>#REF!</v>
      </c>
      <c r="CZ3" s="8" t="e">
        <f>CU3*M3*O3</f>
        <v>#REF!</v>
      </c>
      <c r="DA3" s="8" t="e">
        <f>CW3*M3*O3</f>
        <v>#REF!</v>
      </c>
      <c r="DB3" s="8" t="e">
        <f>SUM(CY3:CZ3)</f>
        <v>#REF!</v>
      </c>
      <c r="DC3" s="12">
        <f>BF3+CU3</f>
        <v>40</v>
      </c>
      <c r="DD3" s="12"/>
    </row>
    <row r="4" spans="1:109" s="1" customFormat="1" ht="12" customHeight="1" x14ac:dyDescent="0.15">
      <c r="A4" s="17" t="s">
        <v>142</v>
      </c>
      <c r="B4" s="3" t="s">
        <v>75</v>
      </c>
      <c r="C4" s="1">
        <v>1</v>
      </c>
      <c r="D4" s="13" t="s">
        <v>106</v>
      </c>
      <c r="E4" s="2">
        <v>2.2000000000000002</v>
      </c>
      <c r="F4" s="34">
        <f t="shared" ref="F4:F27" si="0">E4*1.3</f>
        <v>2.8600000000000003</v>
      </c>
      <c r="G4" s="34" t="e">
        <f>F4*#REF!</f>
        <v>#REF!</v>
      </c>
      <c r="H4" s="33" t="e">
        <f t="shared" ref="H4:H27" si="1">G4/C4</f>
        <v>#REF!</v>
      </c>
      <c r="I4" s="35" t="e">
        <f t="shared" ref="I4:I27" si="2">ROUND(H4,0)</f>
        <v>#REF!</v>
      </c>
      <c r="J4" s="33" t="e">
        <f t="shared" ref="J4:J27" si="3">I4-H4</f>
        <v>#REF!</v>
      </c>
      <c r="K4" s="33" t="e">
        <f t="shared" ref="K4:K27" si="4">J4*C4</f>
        <v>#REF!</v>
      </c>
      <c r="L4" s="33" t="s">
        <v>106</v>
      </c>
      <c r="M4" s="33">
        <v>1</v>
      </c>
      <c r="N4" s="33" t="e">
        <f t="shared" ref="N4:N27" si="5">G4/M4</f>
        <v>#REF!</v>
      </c>
      <c r="O4" s="33" t="e">
        <f t="shared" ref="O4:O27" si="6">ROUND(N4,0)</f>
        <v>#REF!</v>
      </c>
      <c r="P4" s="33" t="e">
        <f t="shared" ref="P4:P27" si="7">O4-N4</f>
        <v>#REF!</v>
      </c>
      <c r="Q4" s="33" t="e">
        <f t="shared" ref="Q4:Q27" si="8">P4*M4</f>
        <v>#REF!</v>
      </c>
      <c r="R4" s="1" t="str">
        <f t="shared" ref="R4:R27" si="9">L4</f>
        <v>bunch</v>
      </c>
      <c r="S4" s="6" t="e">
        <f t="shared" ref="S4:S27" si="10">O4</f>
        <v>#REF!</v>
      </c>
      <c r="AN4" s="1">
        <v>18</v>
      </c>
      <c r="AO4" s="1">
        <v>26</v>
      </c>
      <c r="AP4" s="1">
        <v>33</v>
      </c>
      <c r="AQ4" s="1">
        <v>28</v>
      </c>
      <c r="AR4" s="1">
        <v>40</v>
      </c>
      <c r="AS4" s="1">
        <v>30</v>
      </c>
      <c r="AT4" s="1">
        <v>34</v>
      </c>
      <c r="AU4" s="1">
        <v>31</v>
      </c>
      <c r="AV4" s="1">
        <v>33</v>
      </c>
      <c r="AW4" s="1">
        <v>31</v>
      </c>
      <c r="BF4" s="1">
        <v>40</v>
      </c>
      <c r="BG4" s="13">
        <v>40</v>
      </c>
      <c r="BH4" s="13"/>
      <c r="CC4" s="1">
        <v>60</v>
      </c>
      <c r="CD4" s="1">
        <v>62</v>
      </c>
      <c r="CE4" s="1">
        <v>42</v>
      </c>
      <c r="CF4" s="13" t="s">
        <v>1177</v>
      </c>
      <c r="CG4" s="1">
        <v>45</v>
      </c>
      <c r="CH4" s="1">
        <v>66</v>
      </c>
      <c r="CI4" s="1">
        <v>33</v>
      </c>
      <c r="CJ4" s="1">
        <v>60</v>
      </c>
      <c r="CK4" s="1">
        <v>61</v>
      </c>
      <c r="CL4" s="1">
        <v>40</v>
      </c>
      <c r="CU4" s="1">
        <v>60</v>
      </c>
      <c r="CV4" s="6">
        <v>60</v>
      </c>
      <c r="CW4" s="6"/>
      <c r="CX4" s="6"/>
      <c r="CY4" s="8" t="e">
        <f t="shared" ref="CY4:CY27" si="11">BF4*M4*O4</f>
        <v>#REF!</v>
      </c>
      <c r="CZ4" s="8" t="e">
        <f t="shared" ref="CZ4:CZ27" si="12">CU4*M4*O4</f>
        <v>#REF!</v>
      </c>
      <c r="DA4" s="8" t="e">
        <f t="shared" ref="DA4:DA27" si="13">CW4*M4*O4</f>
        <v>#REF!</v>
      </c>
      <c r="DB4" s="8" t="e">
        <f t="shared" ref="DB4:DB27" si="14">SUM(CY4:CZ4)</f>
        <v>#REF!</v>
      </c>
      <c r="DC4" s="12">
        <f t="shared" ref="DC4:DC27" si="15">BF4+CU4</f>
        <v>100</v>
      </c>
      <c r="DD4" s="12"/>
    </row>
    <row r="5" spans="1:109" s="1" customFormat="1" ht="12" customHeight="1" x14ac:dyDescent="0.15">
      <c r="A5" s="17" t="s">
        <v>139</v>
      </c>
      <c r="B5" s="3" t="s">
        <v>75</v>
      </c>
      <c r="C5" s="1">
        <v>1</v>
      </c>
      <c r="D5" s="13" t="s">
        <v>107</v>
      </c>
      <c r="E5" s="2">
        <v>1.51</v>
      </c>
      <c r="F5" s="34">
        <f>E5*1.3</f>
        <v>1.9630000000000001</v>
      </c>
      <c r="G5" s="34" t="e">
        <f>F5*#REF!</f>
        <v>#REF!</v>
      </c>
      <c r="H5" s="33" t="e">
        <f>G5/C5</f>
        <v>#REF!</v>
      </c>
      <c r="I5" s="35" t="e">
        <f>ROUND(H5,0)</f>
        <v>#REF!</v>
      </c>
      <c r="J5" s="33" t="e">
        <f>I5-H5</f>
        <v>#REF!</v>
      </c>
      <c r="K5" s="33" t="e">
        <f>J5*C5</f>
        <v>#REF!</v>
      </c>
      <c r="L5" s="33" t="s">
        <v>112</v>
      </c>
      <c r="M5" s="33">
        <v>2</v>
      </c>
      <c r="N5" s="33" t="e">
        <f>G5/M5</f>
        <v>#REF!</v>
      </c>
      <c r="O5" s="33" t="e">
        <f>ROUND(N5,0)</f>
        <v>#REF!</v>
      </c>
      <c r="P5" s="33" t="e">
        <f>O5-N5</f>
        <v>#REF!</v>
      </c>
      <c r="Q5" s="33" t="e">
        <f>P5*M5</f>
        <v>#REF!</v>
      </c>
      <c r="R5" s="1" t="str">
        <f>L5</f>
        <v>1/2 lbs</v>
      </c>
      <c r="S5" s="6" t="e">
        <f>O5</f>
        <v>#REF!</v>
      </c>
      <c r="T5" s="61">
        <v>5</v>
      </c>
      <c r="U5" s="61">
        <v>10</v>
      </c>
      <c r="V5" s="61">
        <v>5</v>
      </c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>
        <v>15</v>
      </c>
      <c r="AW5" s="61">
        <v>13</v>
      </c>
      <c r="AX5" s="61"/>
      <c r="AY5" s="61"/>
      <c r="AZ5" s="61"/>
      <c r="BA5" s="61"/>
      <c r="BB5" s="61"/>
      <c r="BC5" s="61"/>
      <c r="BD5" s="61"/>
      <c r="BE5" s="61"/>
      <c r="BF5" s="1">
        <v>20</v>
      </c>
      <c r="BG5" s="13" t="s">
        <v>1176</v>
      </c>
      <c r="BH5" s="13"/>
      <c r="BI5" s="61">
        <v>17</v>
      </c>
      <c r="BJ5" s="61">
        <v>6</v>
      </c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>
        <v>14</v>
      </c>
      <c r="CL5" s="61">
        <v>0</v>
      </c>
      <c r="CM5" s="61"/>
      <c r="CN5" s="61"/>
      <c r="CO5" s="61"/>
      <c r="CP5" s="61"/>
      <c r="CQ5" s="61"/>
      <c r="CR5" s="61"/>
      <c r="CS5" s="61"/>
      <c r="CT5" s="61"/>
      <c r="CU5" s="1">
        <v>20</v>
      </c>
      <c r="CV5" s="35" t="s">
        <v>999</v>
      </c>
      <c r="CW5" s="6"/>
      <c r="CX5" s="6"/>
      <c r="CY5" s="8" t="e">
        <f>BF5*M5*O5</f>
        <v>#REF!</v>
      </c>
      <c r="CZ5" s="8" t="e">
        <f>CU5*M5*O5</f>
        <v>#REF!</v>
      </c>
      <c r="DA5" s="8" t="e">
        <f>CW5*M5*O5</f>
        <v>#REF!</v>
      </c>
      <c r="DB5" s="8" t="e">
        <f>SUM(CY5:CZ5)</f>
        <v>#REF!</v>
      </c>
      <c r="DC5" s="12">
        <f>BF5+CU5</f>
        <v>40</v>
      </c>
      <c r="DD5" s="12"/>
    </row>
    <row r="6" spans="1:109" s="1" customFormat="1" ht="12" customHeight="1" x14ac:dyDescent="0.15">
      <c r="A6" s="17" t="s">
        <v>152</v>
      </c>
      <c r="B6" s="3" t="s">
        <v>75</v>
      </c>
      <c r="C6" s="1">
        <v>1</v>
      </c>
      <c r="D6" s="13" t="s">
        <v>106</v>
      </c>
      <c r="E6" s="2">
        <v>2.12</v>
      </c>
      <c r="F6" s="34">
        <f t="shared" si="0"/>
        <v>2.7560000000000002</v>
      </c>
      <c r="G6" s="34" t="e">
        <f>F6*#REF!</f>
        <v>#REF!</v>
      </c>
      <c r="H6" s="33" t="e">
        <f t="shared" si="1"/>
        <v>#REF!</v>
      </c>
      <c r="I6" s="35" t="e">
        <f t="shared" si="2"/>
        <v>#REF!</v>
      </c>
      <c r="J6" s="33" t="e">
        <f t="shared" si="3"/>
        <v>#REF!</v>
      </c>
      <c r="K6" s="33" t="e">
        <f t="shared" si="4"/>
        <v>#REF!</v>
      </c>
      <c r="L6" s="33" t="s">
        <v>106</v>
      </c>
      <c r="M6" s="33">
        <v>1</v>
      </c>
      <c r="N6" s="33" t="e">
        <f t="shared" si="5"/>
        <v>#REF!</v>
      </c>
      <c r="O6" s="33" t="e">
        <f t="shared" si="6"/>
        <v>#REF!</v>
      </c>
      <c r="P6" s="33" t="e">
        <f t="shared" si="7"/>
        <v>#REF!</v>
      </c>
      <c r="Q6" s="33" t="e">
        <f t="shared" si="8"/>
        <v>#REF!</v>
      </c>
      <c r="R6" s="1" t="str">
        <f t="shared" si="9"/>
        <v>bunch</v>
      </c>
      <c r="S6" s="6" t="e">
        <f t="shared" si="10"/>
        <v>#REF!</v>
      </c>
      <c r="AF6" s="1">
        <v>24</v>
      </c>
      <c r="AG6" s="1">
        <v>18</v>
      </c>
      <c r="AH6" s="1">
        <v>19</v>
      </c>
      <c r="AI6" s="1">
        <v>18</v>
      </c>
      <c r="AJ6" s="1">
        <v>4</v>
      </c>
      <c r="AK6" s="1">
        <v>8</v>
      </c>
      <c r="AL6" s="1">
        <v>8</v>
      </c>
      <c r="AM6" s="1">
        <v>7</v>
      </c>
      <c r="AN6" s="1">
        <v>7</v>
      </c>
      <c r="AO6" s="1">
        <v>8</v>
      </c>
      <c r="AP6" s="1">
        <v>9</v>
      </c>
      <c r="AQ6" s="1">
        <v>4</v>
      </c>
      <c r="AR6" s="1">
        <v>10</v>
      </c>
      <c r="AS6" s="1" t="s">
        <v>1178</v>
      </c>
      <c r="AT6" s="1">
        <v>9</v>
      </c>
      <c r="AU6" s="1">
        <v>9</v>
      </c>
      <c r="AV6" s="1">
        <v>10</v>
      </c>
      <c r="AW6" s="1">
        <v>7</v>
      </c>
      <c r="BF6" s="1">
        <v>10</v>
      </c>
      <c r="BG6" s="13">
        <v>10</v>
      </c>
      <c r="BH6" s="13"/>
      <c r="BU6" s="1">
        <v>19</v>
      </c>
      <c r="BV6" s="1">
        <v>20</v>
      </c>
      <c r="BW6" s="1">
        <v>8</v>
      </c>
      <c r="BX6" s="1">
        <v>18</v>
      </c>
      <c r="BY6" s="1">
        <v>19</v>
      </c>
      <c r="BZ6" s="1">
        <v>5</v>
      </c>
      <c r="CA6" s="1">
        <v>7</v>
      </c>
      <c r="CB6" s="1">
        <v>8</v>
      </c>
      <c r="CC6" s="1">
        <v>3</v>
      </c>
      <c r="CD6" s="1">
        <v>6</v>
      </c>
      <c r="CE6" s="1">
        <v>8</v>
      </c>
      <c r="CF6" s="1">
        <v>4</v>
      </c>
      <c r="CG6" s="1">
        <v>9</v>
      </c>
      <c r="CH6" s="1">
        <v>5</v>
      </c>
      <c r="CI6" s="1">
        <v>6</v>
      </c>
      <c r="CJ6" s="1">
        <v>8</v>
      </c>
      <c r="CK6" s="1">
        <v>2</v>
      </c>
      <c r="CL6" s="1">
        <v>7</v>
      </c>
      <c r="CU6" s="1">
        <v>8</v>
      </c>
      <c r="CV6" s="6">
        <v>8</v>
      </c>
      <c r="CW6" s="6"/>
      <c r="CX6" s="6"/>
      <c r="CY6" s="8" t="e">
        <f t="shared" si="11"/>
        <v>#REF!</v>
      </c>
      <c r="CZ6" s="8" t="e">
        <f t="shared" si="12"/>
        <v>#REF!</v>
      </c>
      <c r="DA6" s="8" t="e">
        <f t="shared" si="13"/>
        <v>#REF!</v>
      </c>
      <c r="DB6" s="8" t="e">
        <f t="shared" si="14"/>
        <v>#REF!</v>
      </c>
      <c r="DC6" s="12">
        <f t="shared" si="15"/>
        <v>18</v>
      </c>
      <c r="DD6" s="12"/>
    </row>
    <row r="7" spans="1:109" s="1" customFormat="1" ht="12" customHeight="1" x14ac:dyDescent="0.15">
      <c r="A7" s="17" t="s">
        <v>159</v>
      </c>
      <c r="B7" s="3" t="s">
        <v>75</v>
      </c>
      <c r="C7" s="1">
        <v>1</v>
      </c>
      <c r="D7" s="13" t="s">
        <v>106</v>
      </c>
      <c r="E7" s="2">
        <v>1.41</v>
      </c>
      <c r="F7" s="34">
        <f t="shared" si="0"/>
        <v>1.833</v>
      </c>
      <c r="G7" s="34" t="e">
        <f>F7*#REF!</f>
        <v>#REF!</v>
      </c>
      <c r="H7" s="33" t="e">
        <f t="shared" si="1"/>
        <v>#REF!</v>
      </c>
      <c r="I7" s="35" t="e">
        <f t="shared" si="2"/>
        <v>#REF!</v>
      </c>
      <c r="J7" s="33" t="e">
        <f t="shared" si="3"/>
        <v>#REF!</v>
      </c>
      <c r="K7" s="33" t="e">
        <f t="shared" si="4"/>
        <v>#REF!</v>
      </c>
      <c r="L7" s="33" t="s">
        <v>106</v>
      </c>
      <c r="M7" s="33">
        <v>1</v>
      </c>
      <c r="N7" s="33" t="e">
        <f t="shared" si="5"/>
        <v>#REF!</v>
      </c>
      <c r="O7" s="33" t="e">
        <f t="shared" si="6"/>
        <v>#REF!</v>
      </c>
      <c r="P7" s="33" t="e">
        <f t="shared" si="7"/>
        <v>#REF!</v>
      </c>
      <c r="Q7" s="33" t="e">
        <f t="shared" si="8"/>
        <v>#REF!</v>
      </c>
      <c r="R7" s="1" t="str">
        <f t="shared" si="9"/>
        <v>bunch</v>
      </c>
      <c r="S7" s="6" t="e">
        <f t="shared" si="10"/>
        <v>#REF!</v>
      </c>
      <c r="AO7" s="1">
        <v>10</v>
      </c>
      <c r="AP7" s="1">
        <v>9</v>
      </c>
      <c r="AQ7" s="1">
        <v>9</v>
      </c>
      <c r="AR7" s="1" t="s">
        <v>78</v>
      </c>
      <c r="AS7" s="1">
        <v>2</v>
      </c>
      <c r="AT7" s="1">
        <v>4</v>
      </c>
      <c r="AU7" s="1">
        <v>5</v>
      </c>
      <c r="AV7" s="1">
        <v>6</v>
      </c>
      <c r="AW7" s="1">
        <v>3</v>
      </c>
      <c r="BF7" s="1">
        <v>5</v>
      </c>
      <c r="BG7" s="13">
        <v>5</v>
      </c>
      <c r="BH7" s="13"/>
      <c r="CD7" s="1">
        <v>6</v>
      </c>
      <c r="CE7" s="1">
        <v>4</v>
      </c>
      <c r="CF7" s="1">
        <v>6</v>
      </c>
      <c r="CG7" s="1">
        <v>6</v>
      </c>
      <c r="CH7" s="1">
        <v>4</v>
      </c>
      <c r="CI7" s="13">
        <v>5</v>
      </c>
      <c r="CJ7" s="1">
        <v>4</v>
      </c>
      <c r="CK7" s="1">
        <v>5</v>
      </c>
      <c r="CL7" s="1">
        <v>3</v>
      </c>
      <c r="CU7" s="1">
        <v>4</v>
      </c>
      <c r="CV7" s="6">
        <v>4</v>
      </c>
      <c r="CW7" s="6"/>
      <c r="CX7" s="6"/>
      <c r="CY7" s="8" t="e">
        <f t="shared" si="11"/>
        <v>#REF!</v>
      </c>
      <c r="CZ7" s="8" t="e">
        <f t="shared" si="12"/>
        <v>#REF!</v>
      </c>
      <c r="DA7" s="8" t="e">
        <f t="shared" si="13"/>
        <v>#REF!</v>
      </c>
      <c r="DB7" s="8" t="e">
        <f t="shared" si="14"/>
        <v>#REF!</v>
      </c>
      <c r="DC7" s="12">
        <f t="shared" si="15"/>
        <v>9</v>
      </c>
      <c r="DD7" s="12"/>
    </row>
    <row r="8" spans="1:109" s="1" customFormat="1" ht="12" customHeight="1" x14ac:dyDescent="0.15">
      <c r="A8" s="17" t="s">
        <v>169</v>
      </c>
      <c r="B8" s="3" t="s">
        <v>75</v>
      </c>
      <c r="C8" s="1">
        <v>1</v>
      </c>
      <c r="D8" s="13" t="s">
        <v>107</v>
      </c>
      <c r="E8" s="2">
        <v>2.82</v>
      </c>
      <c r="F8" s="34">
        <f t="shared" si="0"/>
        <v>3.6659999999999999</v>
      </c>
      <c r="G8" s="34" t="e">
        <f>F8*#REF!</f>
        <v>#REF!</v>
      </c>
      <c r="H8" s="33" t="e">
        <f t="shared" si="1"/>
        <v>#REF!</v>
      </c>
      <c r="I8" s="35" t="e">
        <f t="shared" si="2"/>
        <v>#REF!</v>
      </c>
      <c r="J8" s="33" t="e">
        <f t="shared" si="3"/>
        <v>#REF!</v>
      </c>
      <c r="K8" s="33" t="e">
        <f t="shared" si="4"/>
        <v>#REF!</v>
      </c>
      <c r="L8" s="33" t="s">
        <v>110</v>
      </c>
      <c r="M8" s="33">
        <v>4</v>
      </c>
      <c r="N8" s="33" t="e">
        <f t="shared" si="5"/>
        <v>#REF!</v>
      </c>
      <c r="O8" s="33" t="e">
        <f t="shared" si="6"/>
        <v>#REF!</v>
      </c>
      <c r="P8" s="33" t="e">
        <f t="shared" si="7"/>
        <v>#REF!</v>
      </c>
      <c r="Q8" s="33" t="e">
        <f t="shared" si="8"/>
        <v>#REF!</v>
      </c>
      <c r="R8" s="1" t="str">
        <f t="shared" si="9"/>
        <v>1/4 lbs</v>
      </c>
      <c r="S8" s="6" t="e">
        <f t="shared" si="10"/>
        <v>#REF!</v>
      </c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>
        <v>13</v>
      </c>
      <c r="AL8" s="61">
        <v>12</v>
      </c>
      <c r="AM8" s="61" t="s">
        <v>78</v>
      </c>
      <c r="AN8" s="61">
        <v>15</v>
      </c>
      <c r="AO8" s="61">
        <v>8</v>
      </c>
      <c r="AP8" s="61">
        <v>17</v>
      </c>
      <c r="AQ8" s="61">
        <v>5</v>
      </c>
      <c r="AR8" s="61">
        <v>13</v>
      </c>
      <c r="AS8" s="61">
        <v>15</v>
      </c>
      <c r="AT8" s="61">
        <v>7</v>
      </c>
      <c r="AU8" s="61">
        <v>15</v>
      </c>
      <c r="AV8" s="61">
        <v>9</v>
      </c>
      <c r="AW8" s="61">
        <v>18</v>
      </c>
      <c r="AX8" s="61"/>
      <c r="AY8" s="61"/>
      <c r="AZ8" s="61"/>
      <c r="BA8" s="61"/>
      <c r="BB8" s="61"/>
      <c r="BC8" s="61"/>
      <c r="BD8" s="61"/>
      <c r="BE8" s="61"/>
      <c r="BF8" s="1">
        <v>10</v>
      </c>
      <c r="BG8" s="13" t="s">
        <v>999</v>
      </c>
      <c r="BH8" s="13"/>
      <c r="BY8" s="61">
        <v>1</v>
      </c>
      <c r="BZ8" s="61">
        <v>5</v>
      </c>
      <c r="CA8" s="61">
        <v>5</v>
      </c>
      <c r="CB8" s="61">
        <v>8</v>
      </c>
      <c r="CC8" s="61">
        <v>14</v>
      </c>
      <c r="CD8" s="61">
        <v>8</v>
      </c>
      <c r="CE8" s="61">
        <v>11</v>
      </c>
      <c r="CF8" s="61">
        <v>9</v>
      </c>
      <c r="CG8" s="61">
        <v>10</v>
      </c>
      <c r="CH8" s="61">
        <v>11</v>
      </c>
      <c r="CI8" s="61">
        <v>5</v>
      </c>
      <c r="CJ8" s="61">
        <v>2</v>
      </c>
      <c r="CK8" s="61">
        <v>5</v>
      </c>
      <c r="CL8" s="61">
        <v>5</v>
      </c>
      <c r="CU8" s="1">
        <v>10</v>
      </c>
      <c r="CV8" s="35" t="s">
        <v>610</v>
      </c>
      <c r="CW8" s="6"/>
      <c r="CX8" s="6"/>
      <c r="CY8" s="8" t="e">
        <f t="shared" si="11"/>
        <v>#REF!</v>
      </c>
      <c r="CZ8" s="8" t="e">
        <f t="shared" si="12"/>
        <v>#REF!</v>
      </c>
      <c r="DA8" s="8" t="e">
        <f t="shared" si="13"/>
        <v>#REF!</v>
      </c>
      <c r="DB8" s="8" t="e">
        <f t="shared" si="14"/>
        <v>#REF!</v>
      </c>
      <c r="DC8" s="12">
        <f t="shared" si="15"/>
        <v>20</v>
      </c>
      <c r="DD8" s="12"/>
    </row>
    <row r="9" spans="1:109" s="1" customFormat="1" ht="12" customHeight="1" x14ac:dyDescent="0.15">
      <c r="A9" s="17" t="s">
        <v>181</v>
      </c>
      <c r="B9" s="3" t="s">
        <v>75</v>
      </c>
      <c r="C9" s="1">
        <v>1</v>
      </c>
      <c r="D9" s="13" t="s">
        <v>106</v>
      </c>
      <c r="E9" s="2">
        <v>2.12</v>
      </c>
      <c r="F9" s="34">
        <f t="shared" si="0"/>
        <v>2.7560000000000002</v>
      </c>
      <c r="G9" s="34" t="e">
        <f>F9*#REF!</f>
        <v>#REF!</v>
      </c>
      <c r="H9" s="33" t="e">
        <f t="shared" si="1"/>
        <v>#REF!</v>
      </c>
      <c r="I9" s="35" t="e">
        <f t="shared" si="2"/>
        <v>#REF!</v>
      </c>
      <c r="J9" s="33" t="e">
        <f t="shared" si="3"/>
        <v>#REF!</v>
      </c>
      <c r="K9" s="33" t="e">
        <f t="shared" si="4"/>
        <v>#REF!</v>
      </c>
      <c r="L9" s="33" t="s">
        <v>106</v>
      </c>
      <c r="M9" s="33">
        <v>1</v>
      </c>
      <c r="N9" s="33" t="e">
        <f t="shared" si="5"/>
        <v>#REF!</v>
      </c>
      <c r="O9" s="33" t="e">
        <f t="shared" si="6"/>
        <v>#REF!</v>
      </c>
      <c r="P9" s="33" t="e">
        <f t="shared" si="7"/>
        <v>#REF!</v>
      </c>
      <c r="Q9" s="33" t="e">
        <f t="shared" si="8"/>
        <v>#REF!</v>
      </c>
      <c r="R9" s="33" t="str">
        <f t="shared" si="9"/>
        <v>bunch</v>
      </c>
      <c r="S9" s="6" t="e">
        <f t="shared" si="10"/>
        <v>#REF!</v>
      </c>
      <c r="AG9" s="1">
        <v>5</v>
      </c>
      <c r="AJ9" s="1">
        <v>5</v>
      </c>
      <c r="AK9" s="1">
        <v>1</v>
      </c>
      <c r="AL9" s="1">
        <v>5</v>
      </c>
      <c r="AM9" s="1" t="s">
        <v>78</v>
      </c>
      <c r="AN9" s="1">
        <v>2</v>
      </c>
      <c r="AO9" s="1">
        <v>1</v>
      </c>
      <c r="AP9" s="1">
        <v>2</v>
      </c>
      <c r="AQ9" s="1">
        <v>5</v>
      </c>
      <c r="AR9" s="1">
        <v>6</v>
      </c>
      <c r="AS9" s="1">
        <v>8</v>
      </c>
      <c r="AT9" s="1">
        <v>8</v>
      </c>
      <c r="BG9" s="13"/>
      <c r="BV9" s="1">
        <v>2</v>
      </c>
      <c r="BZ9" s="1">
        <v>2</v>
      </c>
      <c r="CA9" s="1">
        <v>2</v>
      </c>
      <c r="CB9" s="1">
        <v>0</v>
      </c>
      <c r="CC9" s="1">
        <v>2</v>
      </c>
      <c r="CD9" s="1">
        <v>0</v>
      </c>
      <c r="CE9" s="1">
        <v>3</v>
      </c>
      <c r="CF9" s="1">
        <v>4</v>
      </c>
      <c r="CG9" s="1">
        <v>7</v>
      </c>
      <c r="CH9" s="1">
        <v>2</v>
      </c>
      <c r="CI9" s="1">
        <v>5</v>
      </c>
      <c r="CV9" s="35"/>
      <c r="CW9" s="35"/>
      <c r="CX9" s="35"/>
      <c r="CY9" s="8" t="e">
        <f t="shared" si="11"/>
        <v>#REF!</v>
      </c>
      <c r="CZ9" s="8" t="e">
        <f t="shared" si="12"/>
        <v>#REF!</v>
      </c>
      <c r="DA9" s="8" t="e">
        <f t="shared" si="13"/>
        <v>#REF!</v>
      </c>
      <c r="DB9" s="8" t="e">
        <f t="shared" si="14"/>
        <v>#REF!</v>
      </c>
      <c r="DC9" s="12">
        <f t="shared" si="15"/>
        <v>0</v>
      </c>
      <c r="DD9" s="12"/>
    </row>
    <row r="10" spans="1:109" s="1" customFormat="1" ht="12" customHeight="1" x14ac:dyDescent="0.15">
      <c r="A10" s="17" t="s">
        <v>183</v>
      </c>
      <c r="B10" s="3" t="s">
        <v>75</v>
      </c>
      <c r="C10" s="1">
        <v>1</v>
      </c>
      <c r="D10" s="13" t="s">
        <v>106</v>
      </c>
      <c r="E10" s="2">
        <v>2.12</v>
      </c>
      <c r="F10" s="34">
        <f t="shared" si="0"/>
        <v>2.7560000000000002</v>
      </c>
      <c r="G10" s="34" t="e">
        <f>F10*#REF!</f>
        <v>#REF!</v>
      </c>
      <c r="H10" s="33" t="e">
        <f t="shared" si="1"/>
        <v>#REF!</v>
      </c>
      <c r="I10" s="35" t="e">
        <f t="shared" si="2"/>
        <v>#REF!</v>
      </c>
      <c r="J10" s="33" t="e">
        <f t="shared" si="3"/>
        <v>#REF!</v>
      </c>
      <c r="K10" s="33" t="e">
        <f t="shared" si="4"/>
        <v>#REF!</v>
      </c>
      <c r="L10" s="33" t="s">
        <v>106</v>
      </c>
      <c r="M10" s="33">
        <v>1</v>
      </c>
      <c r="N10" s="33" t="e">
        <f t="shared" si="5"/>
        <v>#REF!</v>
      </c>
      <c r="O10" s="33" t="e">
        <f t="shared" si="6"/>
        <v>#REF!</v>
      </c>
      <c r="P10" s="33" t="e">
        <f t="shared" si="7"/>
        <v>#REF!</v>
      </c>
      <c r="Q10" s="33" t="e">
        <f t="shared" si="8"/>
        <v>#REF!</v>
      </c>
      <c r="R10" s="33" t="str">
        <f t="shared" si="9"/>
        <v>bunch</v>
      </c>
      <c r="S10" s="6" t="e">
        <f t="shared" si="10"/>
        <v>#REF!</v>
      </c>
      <c r="AG10" s="1">
        <v>11</v>
      </c>
      <c r="AH10" s="1">
        <v>12</v>
      </c>
      <c r="AI10" s="1">
        <v>7</v>
      </c>
      <c r="AJ10" s="1">
        <v>4</v>
      </c>
      <c r="AK10" s="1">
        <v>8</v>
      </c>
      <c r="AL10" s="1">
        <v>8</v>
      </c>
      <c r="AM10" s="1">
        <v>8</v>
      </c>
      <c r="AN10" s="1">
        <v>9</v>
      </c>
      <c r="AO10" s="1">
        <v>5</v>
      </c>
      <c r="AP10" s="1">
        <v>10</v>
      </c>
      <c r="AQ10" s="1">
        <v>12</v>
      </c>
      <c r="AR10" s="1">
        <v>14</v>
      </c>
      <c r="AS10" s="1">
        <v>16</v>
      </c>
      <c r="AT10" s="1">
        <v>11</v>
      </c>
      <c r="AU10" s="1">
        <v>8</v>
      </c>
      <c r="AV10" s="1">
        <v>12</v>
      </c>
      <c r="AW10" s="1">
        <v>2</v>
      </c>
      <c r="BF10" s="1">
        <v>12</v>
      </c>
      <c r="BG10" s="13">
        <v>12</v>
      </c>
      <c r="BV10" s="1">
        <v>10</v>
      </c>
      <c r="BW10" s="1">
        <v>8</v>
      </c>
      <c r="BX10" s="1">
        <v>8</v>
      </c>
      <c r="BY10" s="1">
        <v>4</v>
      </c>
      <c r="BZ10" s="1">
        <v>9</v>
      </c>
      <c r="CA10" s="1">
        <v>3</v>
      </c>
      <c r="CB10" s="1">
        <v>1</v>
      </c>
      <c r="CC10" s="1">
        <v>3</v>
      </c>
      <c r="CD10" s="1">
        <v>5</v>
      </c>
      <c r="CE10" s="1">
        <v>9</v>
      </c>
      <c r="CF10" s="13" t="s">
        <v>1179</v>
      </c>
      <c r="CG10" s="1">
        <v>10</v>
      </c>
      <c r="CH10" s="1">
        <v>6</v>
      </c>
      <c r="CI10" s="1">
        <v>8</v>
      </c>
      <c r="CJ10" s="1">
        <v>7</v>
      </c>
      <c r="CU10" s="1">
        <v>12</v>
      </c>
      <c r="CV10" s="35">
        <v>12</v>
      </c>
      <c r="CW10" s="35"/>
      <c r="CX10" s="35"/>
      <c r="CY10" s="8" t="e">
        <f t="shared" si="11"/>
        <v>#REF!</v>
      </c>
      <c r="CZ10" s="8" t="e">
        <f t="shared" si="12"/>
        <v>#REF!</v>
      </c>
      <c r="DA10" s="8" t="e">
        <f t="shared" si="13"/>
        <v>#REF!</v>
      </c>
      <c r="DB10" s="8" t="e">
        <f t="shared" si="14"/>
        <v>#REF!</v>
      </c>
      <c r="DC10" s="12">
        <f t="shared" si="15"/>
        <v>24</v>
      </c>
      <c r="DD10" s="12"/>
    </row>
    <row r="11" spans="1:109" s="1" customFormat="1" ht="12" customHeight="1" x14ac:dyDescent="0.15">
      <c r="A11" s="17" t="s">
        <v>189</v>
      </c>
      <c r="B11" s="3" t="s">
        <v>75</v>
      </c>
      <c r="C11" s="1">
        <v>1</v>
      </c>
      <c r="D11" s="13" t="s">
        <v>106</v>
      </c>
      <c r="E11" s="2">
        <v>2.12</v>
      </c>
      <c r="F11" s="34">
        <f t="shared" si="0"/>
        <v>2.7560000000000002</v>
      </c>
      <c r="G11" s="34" t="e">
        <f>F11*#REF!</f>
        <v>#REF!</v>
      </c>
      <c r="H11" s="33" t="e">
        <f t="shared" si="1"/>
        <v>#REF!</v>
      </c>
      <c r="I11" s="35" t="e">
        <f t="shared" si="2"/>
        <v>#REF!</v>
      </c>
      <c r="J11" s="33" t="e">
        <f t="shared" si="3"/>
        <v>#REF!</v>
      </c>
      <c r="K11" s="33" t="e">
        <f t="shared" si="4"/>
        <v>#REF!</v>
      </c>
      <c r="L11" s="33" t="s">
        <v>106</v>
      </c>
      <c r="M11" s="33">
        <v>1</v>
      </c>
      <c r="N11" s="33" t="e">
        <f t="shared" si="5"/>
        <v>#REF!</v>
      </c>
      <c r="O11" s="33" t="e">
        <f t="shared" si="6"/>
        <v>#REF!</v>
      </c>
      <c r="P11" s="33" t="e">
        <f t="shared" si="7"/>
        <v>#REF!</v>
      </c>
      <c r="Q11" s="33" t="e">
        <f t="shared" si="8"/>
        <v>#REF!</v>
      </c>
      <c r="R11" s="33" t="str">
        <f t="shared" si="9"/>
        <v>bunch</v>
      </c>
      <c r="S11" s="6" t="e">
        <f t="shared" si="10"/>
        <v>#REF!</v>
      </c>
      <c r="AG11" s="1">
        <v>7</v>
      </c>
      <c r="AH11" s="1">
        <v>9</v>
      </c>
      <c r="AI11" s="1">
        <v>10</v>
      </c>
      <c r="AJ11" s="1">
        <v>3</v>
      </c>
      <c r="AK11" s="1">
        <v>8</v>
      </c>
      <c r="AL11" s="1">
        <v>5</v>
      </c>
      <c r="AM11" s="1">
        <v>4</v>
      </c>
      <c r="AN11" s="1">
        <v>3</v>
      </c>
      <c r="AO11" s="1">
        <v>3</v>
      </c>
      <c r="AP11" s="1">
        <v>6</v>
      </c>
      <c r="AQ11" s="1">
        <v>5</v>
      </c>
      <c r="AR11" s="1">
        <v>6</v>
      </c>
      <c r="AS11" s="1">
        <v>3</v>
      </c>
      <c r="AT11" s="1">
        <v>2</v>
      </c>
      <c r="AU11" s="1">
        <v>5</v>
      </c>
      <c r="AV11" s="1">
        <v>8</v>
      </c>
      <c r="AW11" s="1">
        <v>8</v>
      </c>
      <c r="BF11" s="1">
        <v>12</v>
      </c>
      <c r="BG11" s="13">
        <v>12</v>
      </c>
      <c r="BV11" s="1">
        <v>1</v>
      </c>
      <c r="BW11" s="1">
        <v>5</v>
      </c>
      <c r="BX11" s="1">
        <v>4</v>
      </c>
      <c r="BY11" s="1">
        <v>4</v>
      </c>
      <c r="BZ11" s="1">
        <v>4</v>
      </c>
      <c r="CA11" s="1">
        <v>4</v>
      </c>
      <c r="CB11" s="1">
        <v>3</v>
      </c>
      <c r="CC11" s="1">
        <v>6</v>
      </c>
      <c r="CD11" s="1">
        <v>2</v>
      </c>
      <c r="CE11" s="1">
        <v>2</v>
      </c>
      <c r="CF11" s="1">
        <v>2</v>
      </c>
      <c r="CG11" s="1">
        <v>7</v>
      </c>
      <c r="CH11" s="1">
        <v>4</v>
      </c>
      <c r="CI11" s="1">
        <v>6</v>
      </c>
      <c r="CJ11" s="1">
        <v>3</v>
      </c>
      <c r="CK11" s="1">
        <v>6</v>
      </c>
      <c r="CU11" s="1">
        <v>8</v>
      </c>
      <c r="CV11" s="35">
        <v>8</v>
      </c>
      <c r="CW11" s="35"/>
      <c r="CX11" s="35"/>
      <c r="CY11" s="8" t="e">
        <f t="shared" si="11"/>
        <v>#REF!</v>
      </c>
      <c r="CZ11" s="8" t="e">
        <f t="shared" si="12"/>
        <v>#REF!</v>
      </c>
      <c r="DA11" s="8" t="e">
        <f t="shared" si="13"/>
        <v>#REF!</v>
      </c>
      <c r="DB11" s="8" t="e">
        <f t="shared" si="14"/>
        <v>#REF!</v>
      </c>
      <c r="DC11" s="12">
        <f t="shared" si="15"/>
        <v>20</v>
      </c>
      <c r="DD11" s="12"/>
    </row>
    <row r="12" spans="1:109" s="1" customFormat="1" ht="12" customHeight="1" x14ac:dyDescent="0.15">
      <c r="A12" s="17" t="s">
        <v>191</v>
      </c>
      <c r="B12" s="3" t="s">
        <v>75</v>
      </c>
      <c r="C12" s="1">
        <v>1</v>
      </c>
      <c r="D12" s="13" t="s">
        <v>134</v>
      </c>
      <c r="E12" s="2">
        <v>2.12</v>
      </c>
      <c r="F12" s="34">
        <f t="shared" si="0"/>
        <v>2.7560000000000002</v>
      </c>
      <c r="G12" s="34" t="e">
        <f>F12*#REF!</f>
        <v>#REF!</v>
      </c>
      <c r="H12" s="33" t="e">
        <f t="shared" si="1"/>
        <v>#REF!</v>
      </c>
      <c r="I12" s="35" t="e">
        <f t="shared" si="2"/>
        <v>#REF!</v>
      </c>
      <c r="J12" s="33" t="e">
        <f t="shared" si="3"/>
        <v>#REF!</v>
      </c>
      <c r="K12" s="33" t="e">
        <f t="shared" si="4"/>
        <v>#REF!</v>
      </c>
      <c r="L12" s="33" t="s">
        <v>134</v>
      </c>
      <c r="M12" s="33">
        <v>1</v>
      </c>
      <c r="N12" s="33" t="e">
        <f t="shared" si="5"/>
        <v>#REF!</v>
      </c>
      <c r="O12" s="33" t="e">
        <f t="shared" si="6"/>
        <v>#REF!</v>
      </c>
      <c r="P12" s="33" t="e">
        <f t="shared" si="7"/>
        <v>#REF!</v>
      </c>
      <c r="Q12" s="33" t="e">
        <f t="shared" si="8"/>
        <v>#REF!</v>
      </c>
      <c r="R12" s="33" t="str">
        <f t="shared" si="9"/>
        <v>head</v>
      </c>
      <c r="S12" s="6" t="e">
        <f t="shared" si="10"/>
        <v>#REF!</v>
      </c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4"/>
      <c r="AE12" s="61"/>
      <c r="AF12" s="64"/>
      <c r="AG12" s="65">
        <v>8</v>
      </c>
      <c r="AH12" s="1">
        <v>5</v>
      </c>
      <c r="AI12" s="1">
        <v>9</v>
      </c>
      <c r="AJ12" s="1">
        <v>8</v>
      </c>
      <c r="AK12" s="1">
        <v>4</v>
      </c>
      <c r="AL12" s="1">
        <v>0</v>
      </c>
      <c r="AM12" s="61" t="s">
        <v>78</v>
      </c>
      <c r="AN12" s="65">
        <v>1</v>
      </c>
      <c r="AO12" s="61"/>
      <c r="AP12" s="61"/>
      <c r="AQ12" s="61"/>
      <c r="AR12" s="65">
        <v>3</v>
      </c>
      <c r="AS12" s="65">
        <v>5</v>
      </c>
      <c r="AT12" s="65">
        <v>3</v>
      </c>
      <c r="AU12" s="65">
        <v>4</v>
      </c>
      <c r="AV12" s="65">
        <v>2</v>
      </c>
      <c r="AW12" s="65">
        <v>4</v>
      </c>
      <c r="AX12" s="61"/>
      <c r="AY12" s="61"/>
      <c r="AZ12" s="61"/>
      <c r="BA12" s="61"/>
      <c r="BB12" s="61"/>
      <c r="BC12" s="61"/>
      <c r="BD12" s="61"/>
      <c r="BE12" s="61"/>
      <c r="BF12" s="1">
        <v>5</v>
      </c>
      <c r="BG12" s="13">
        <v>5</v>
      </c>
      <c r="BR12" s="63"/>
      <c r="BS12" s="63"/>
      <c r="BT12" s="63"/>
      <c r="BV12" s="1">
        <v>15</v>
      </c>
      <c r="BW12" s="1">
        <v>12</v>
      </c>
      <c r="BX12" s="1">
        <v>12</v>
      </c>
      <c r="BY12" s="1">
        <v>7</v>
      </c>
      <c r="BZ12" s="1">
        <v>9</v>
      </c>
      <c r="CA12" s="1">
        <v>2</v>
      </c>
      <c r="CB12" s="1">
        <v>0</v>
      </c>
      <c r="CC12" s="1">
        <v>6</v>
      </c>
      <c r="CD12" s="1">
        <v>3</v>
      </c>
      <c r="CE12" s="1">
        <v>3</v>
      </c>
      <c r="CF12" s="1">
        <v>2</v>
      </c>
      <c r="CG12" s="1" t="s">
        <v>78</v>
      </c>
      <c r="CH12" s="1">
        <v>1</v>
      </c>
      <c r="CI12" s="1">
        <v>4</v>
      </c>
      <c r="CJ12" s="1">
        <v>5</v>
      </c>
      <c r="CK12" s="1">
        <v>4</v>
      </c>
      <c r="CU12" s="1">
        <v>6</v>
      </c>
      <c r="CV12" s="35">
        <v>6</v>
      </c>
      <c r="CW12" s="35"/>
      <c r="CX12" s="35"/>
      <c r="CY12" s="8" t="e">
        <f t="shared" si="11"/>
        <v>#REF!</v>
      </c>
      <c r="CZ12" s="8" t="e">
        <f t="shared" si="12"/>
        <v>#REF!</v>
      </c>
      <c r="DA12" s="8" t="e">
        <f t="shared" si="13"/>
        <v>#REF!</v>
      </c>
      <c r="DB12" s="8" t="e">
        <f t="shared" si="14"/>
        <v>#REF!</v>
      </c>
      <c r="DC12" s="12">
        <f t="shared" si="15"/>
        <v>11</v>
      </c>
      <c r="DD12" s="12"/>
    </row>
    <row r="13" spans="1:109" s="1" customFormat="1" ht="12" customHeight="1" x14ac:dyDescent="0.15">
      <c r="A13" s="17" t="s">
        <v>203</v>
      </c>
      <c r="B13" s="3" t="s">
        <v>75</v>
      </c>
      <c r="C13" s="1">
        <v>1</v>
      </c>
      <c r="D13" s="13" t="s">
        <v>107</v>
      </c>
      <c r="E13" s="2">
        <v>1.51</v>
      </c>
      <c r="F13" s="34">
        <f t="shared" si="0"/>
        <v>1.9630000000000001</v>
      </c>
      <c r="G13" s="34" t="e">
        <f>F13*#REF!</f>
        <v>#REF!</v>
      </c>
      <c r="H13" s="33" t="e">
        <f t="shared" si="1"/>
        <v>#REF!</v>
      </c>
      <c r="I13" s="35" t="e">
        <f t="shared" si="2"/>
        <v>#REF!</v>
      </c>
      <c r="J13" s="33" t="e">
        <f t="shared" si="3"/>
        <v>#REF!</v>
      </c>
      <c r="K13" s="33" t="e">
        <f t="shared" si="4"/>
        <v>#REF!</v>
      </c>
      <c r="L13" s="33" t="s">
        <v>112</v>
      </c>
      <c r="M13" s="33">
        <v>2</v>
      </c>
      <c r="N13" s="33" t="e">
        <f t="shared" si="5"/>
        <v>#REF!</v>
      </c>
      <c r="O13" s="33" t="e">
        <f t="shared" si="6"/>
        <v>#REF!</v>
      </c>
      <c r="P13" s="33" t="e">
        <f t="shared" si="7"/>
        <v>#REF!</v>
      </c>
      <c r="Q13" s="33" t="e">
        <f t="shared" si="8"/>
        <v>#REF!</v>
      </c>
      <c r="R13" s="33" t="str">
        <f t="shared" si="9"/>
        <v>1/2 lbs</v>
      </c>
      <c r="S13" s="6" t="e">
        <f t="shared" si="10"/>
        <v>#REF!</v>
      </c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>
        <v>8</v>
      </c>
      <c r="AW13" s="61">
        <v>4</v>
      </c>
      <c r="AX13" s="61"/>
      <c r="AY13" s="61"/>
      <c r="AZ13" s="61"/>
      <c r="BA13" s="61"/>
      <c r="BB13" s="61"/>
      <c r="BC13" s="61"/>
      <c r="BD13" s="61"/>
      <c r="BE13" s="61"/>
      <c r="BF13" s="1">
        <v>10</v>
      </c>
      <c r="BG13" s="13" t="s">
        <v>633</v>
      </c>
      <c r="CK13" s="61">
        <v>12</v>
      </c>
      <c r="CL13" s="61">
        <v>17</v>
      </c>
      <c r="CU13" s="1">
        <v>20</v>
      </c>
      <c r="CV13" s="13" t="s">
        <v>999</v>
      </c>
      <c r="CW13" s="35"/>
      <c r="CX13" s="35"/>
      <c r="CY13" s="8" t="e">
        <f t="shared" si="11"/>
        <v>#REF!</v>
      </c>
      <c r="CZ13" s="8" t="e">
        <f t="shared" si="12"/>
        <v>#REF!</v>
      </c>
      <c r="DA13" s="8" t="e">
        <f t="shared" si="13"/>
        <v>#REF!</v>
      </c>
      <c r="DB13" s="8" t="e">
        <f t="shared" si="14"/>
        <v>#REF!</v>
      </c>
      <c r="DC13" s="12">
        <f t="shared" si="15"/>
        <v>30</v>
      </c>
      <c r="DD13" s="12"/>
    </row>
    <row r="14" spans="1:109" s="1" customFormat="1" ht="12" customHeight="1" x14ac:dyDescent="0.15">
      <c r="A14" s="17" t="s">
        <v>206</v>
      </c>
      <c r="B14" s="3" t="s">
        <v>75</v>
      </c>
      <c r="C14" s="1">
        <v>1</v>
      </c>
      <c r="D14" s="13" t="s">
        <v>107</v>
      </c>
      <c r="E14" s="2">
        <v>1.51</v>
      </c>
      <c r="F14" s="34">
        <f t="shared" si="0"/>
        <v>1.9630000000000001</v>
      </c>
      <c r="G14" s="34" t="e">
        <f>F14*#REF!</f>
        <v>#REF!</v>
      </c>
      <c r="H14" s="33" t="e">
        <f t="shared" si="1"/>
        <v>#REF!</v>
      </c>
      <c r="I14" s="35" t="e">
        <f t="shared" si="2"/>
        <v>#REF!</v>
      </c>
      <c r="J14" s="33" t="e">
        <f t="shared" si="3"/>
        <v>#REF!</v>
      </c>
      <c r="K14" s="33" t="e">
        <f t="shared" si="4"/>
        <v>#REF!</v>
      </c>
      <c r="L14" s="33" t="s">
        <v>149</v>
      </c>
      <c r="M14" s="33">
        <v>1</v>
      </c>
      <c r="N14" s="33" t="e">
        <f t="shared" si="5"/>
        <v>#REF!</v>
      </c>
      <c r="O14" s="33" t="e">
        <f t="shared" si="6"/>
        <v>#REF!</v>
      </c>
      <c r="P14" s="33" t="e">
        <f t="shared" si="7"/>
        <v>#REF!</v>
      </c>
      <c r="Q14" s="33" t="e">
        <f t="shared" si="8"/>
        <v>#REF!</v>
      </c>
      <c r="R14" s="33" t="str">
        <f t="shared" si="9"/>
        <v>1 lbs</v>
      </c>
      <c r="S14" s="6" t="e">
        <f t="shared" si="10"/>
        <v>#REF!</v>
      </c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>
        <v>6</v>
      </c>
      <c r="AW14" s="61"/>
      <c r="AX14" s="61"/>
      <c r="AY14" s="61"/>
      <c r="AZ14" s="61"/>
      <c r="BA14" s="61"/>
      <c r="BB14" s="61"/>
      <c r="BC14" s="61"/>
      <c r="BD14" s="61"/>
      <c r="BE14" s="61"/>
      <c r="BF14" s="1">
        <v>10</v>
      </c>
      <c r="BG14" s="13" t="s">
        <v>633</v>
      </c>
      <c r="CK14" s="61">
        <v>10</v>
      </c>
      <c r="CU14" s="1">
        <v>10</v>
      </c>
      <c r="CV14" s="13" t="s">
        <v>633</v>
      </c>
      <c r="CW14" s="35"/>
      <c r="CX14" s="35"/>
      <c r="CY14" s="8" t="e">
        <f t="shared" si="11"/>
        <v>#REF!</v>
      </c>
      <c r="CZ14" s="8" t="e">
        <f t="shared" si="12"/>
        <v>#REF!</v>
      </c>
      <c r="DA14" s="8" t="e">
        <f t="shared" si="13"/>
        <v>#REF!</v>
      </c>
      <c r="DB14" s="8" t="e">
        <f t="shared" si="14"/>
        <v>#REF!</v>
      </c>
      <c r="DC14" s="12">
        <f t="shared" si="15"/>
        <v>20</v>
      </c>
      <c r="DD14" s="12"/>
    </row>
    <row r="15" spans="1:109" s="1" customFormat="1" ht="12" customHeight="1" x14ac:dyDescent="0.15">
      <c r="A15" s="17" t="s">
        <v>207</v>
      </c>
      <c r="B15" s="3" t="s">
        <v>75</v>
      </c>
      <c r="C15" s="1">
        <v>1</v>
      </c>
      <c r="D15" s="13" t="s">
        <v>107</v>
      </c>
      <c r="E15" s="2">
        <v>1.41</v>
      </c>
      <c r="F15" s="34">
        <f t="shared" si="0"/>
        <v>1.833</v>
      </c>
      <c r="G15" s="34" t="e">
        <f>F15*#REF!</f>
        <v>#REF!</v>
      </c>
      <c r="H15" s="33" t="e">
        <f t="shared" si="1"/>
        <v>#REF!</v>
      </c>
      <c r="I15" s="35" t="e">
        <f t="shared" si="2"/>
        <v>#REF!</v>
      </c>
      <c r="J15" s="33" t="e">
        <f t="shared" si="3"/>
        <v>#REF!</v>
      </c>
      <c r="K15" s="33" t="e">
        <f t="shared" si="4"/>
        <v>#REF!</v>
      </c>
      <c r="L15" s="33" t="s">
        <v>112</v>
      </c>
      <c r="M15" s="33">
        <v>2</v>
      </c>
      <c r="N15" s="33" t="e">
        <f t="shared" si="5"/>
        <v>#REF!</v>
      </c>
      <c r="O15" s="33" t="e">
        <f t="shared" si="6"/>
        <v>#REF!</v>
      </c>
      <c r="P15" s="33" t="e">
        <f t="shared" si="7"/>
        <v>#REF!</v>
      </c>
      <c r="Q15" s="33" t="e">
        <f t="shared" si="8"/>
        <v>#REF!</v>
      </c>
      <c r="R15" s="33" t="str">
        <f t="shared" si="9"/>
        <v>1/2 lbs</v>
      </c>
      <c r="S15" s="6" t="e">
        <f t="shared" si="10"/>
        <v>#REF!</v>
      </c>
      <c r="T15" s="61">
        <v>24</v>
      </c>
      <c r="U15" s="61">
        <v>16</v>
      </c>
      <c r="V15" s="61">
        <v>15</v>
      </c>
      <c r="W15" s="61">
        <v>9</v>
      </c>
      <c r="X15" s="61">
        <v>18</v>
      </c>
      <c r="Y15" s="61">
        <v>17</v>
      </c>
      <c r="Z15" s="61">
        <v>21</v>
      </c>
      <c r="AA15" s="61">
        <v>20</v>
      </c>
      <c r="AB15" s="61">
        <v>17</v>
      </c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>
        <v>7</v>
      </c>
      <c r="AW15" s="61">
        <v>20</v>
      </c>
      <c r="AX15" s="61"/>
      <c r="AY15" s="61"/>
      <c r="AZ15" s="61"/>
      <c r="BA15" s="61"/>
      <c r="BB15" s="61"/>
      <c r="BC15" s="61"/>
      <c r="BD15" s="61"/>
      <c r="BE15" s="61"/>
      <c r="BF15" s="1">
        <v>25</v>
      </c>
      <c r="BG15" s="13" t="s">
        <v>1176</v>
      </c>
      <c r="BI15" s="61">
        <v>28</v>
      </c>
      <c r="BJ15" s="61">
        <v>21</v>
      </c>
      <c r="BK15" s="61">
        <v>27</v>
      </c>
      <c r="BL15" s="61">
        <v>30</v>
      </c>
      <c r="BM15" s="61">
        <v>15</v>
      </c>
      <c r="BN15" s="61">
        <v>25</v>
      </c>
      <c r="BO15" s="66" t="s">
        <v>78</v>
      </c>
      <c r="BP15" s="61">
        <v>22</v>
      </c>
      <c r="BQ15" s="61">
        <v>22</v>
      </c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>
        <v>16</v>
      </c>
      <c r="CK15" s="61">
        <v>16</v>
      </c>
      <c r="CL15" s="61">
        <v>22</v>
      </c>
      <c r="CM15" s="61"/>
      <c r="CN15" s="61"/>
      <c r="CO15" s="61"/>
      <c r="CP15" s="61"/>
      <c r="CQ15" s="61"/>
      <c r="CR15" s="61"/>
      <c r="CS15" s="61"/>
      <c r="CT15" s="61"/>
      <c r="CU15" s="1">
        <v>20</v>
      </c>
      <c r="CV15" s="13" t="s">
        <v>1176</v>
      </c>
      <c r="CW15" s="35"/>
      <c r="CX15" s="35"/>
      <c r="CY15" s="8" t="e">
        <f t="shared" si="11"/>
        <v>#REF!</v>
      </c>
      <c r="CZ15" s="8" t="e">
        <f t="shared" si="12"/>
        <v>#REF!</v>
      </c>
      <c r="DA15" s="8" t="e">
        <f t="shared" si="13"/>
        <v>#REF!</v>
      </c>
      <c r="DB15" s="8" t="e">
        <f t="shared" si="14"/>
        <v>#REF!</v>
      </c>
      <c r="DC15" s="12">
        <f t="shared" si="15"/>
        <v>45</v>
      </c>
      <c r="DD15" s="12"/>
    </row>
    <row r="16" spans="1:109" s="1" customFormat="1" ht="12" customHeight="1" x14ac:dyDescent="0.15">
      <c r="A16" s="17" t="s">
        <v>213</v>
      </c>
      <c r="B16" s="17" t="s">
        <v>75</v>
      </c>
      <c r="C16" s="1">
        <v>1</v>
      </c>
      <c r="D16" s="13" t="s">
        <v>106</v>
      </c>
      <c r="E16" s="2">
        <v>1.41</v>
      </c>
      <c r="F16" s="34">
        <f t="shared" si="0"/>
        <v>1.833</v>
      </c>
      <c r="G16" s="34" t="e">
        <f>F16*#REF!</f>
        <v>#REF!</v>
      </c>
      <c r="H16" s="33" t="e">
        <f t="shared" si="1"/>
        <v>#REF!</v>
      </c>
      <c r="I16" s="35" t="e">
        <f t="shared" si="2"/>
        <v>#REF!</v>
      </c>
      <c r="J16" s="33" t="e">
        <f t="shared" si="3"/>
        <v>#REF!</v>
      </c>
      <c r="K16" s="33" t="e">
        <f t="shared" si="4"/>
        <v>#REF!</v>
      </c>
      <c r="L16" s="33" t="s">
        <v>106</v>
      </c>
      <c r="M16" s="33">
        <v>1</v>
      </c>
      <c r="N16" s="33" t="e">
        <f t="shared" si="5"/>
        <v>#REF!</v>
      </c>
      <c r="O16" s="33" t="e">
        <f t="shared" si="6"/>
        <v>#REF!</v>
      </c>
      <c r="P16" s="33" t="e">
        <f t="shared" si="7"/>
        <v>#REF!</v>
      </c>
      <c r="Q16" s="33" t="e">
        <f t="shared" si="8"/>
        <v>#REF!</v>
      </c>
      <c r="R16" s="1" t="str">
        <f t="shared" si="9"/>
        <v>bunch</v>
      </c>
      <c r="S16" s="6" t="e">
        <f t="shared" si="10"/>
        <v>#REF!</v>
      </c>
      <c r="AG16" s="1">
        <v>11</v>
      </c>
      <c r="AH16" s="1">
        <v>12</v>
      </c>
      <c r="AI16" s="1">
        <v>14</v>
      </c>
      <c r="AJ16" s="1">
        <v>8</v>
      </c>
      <c r="AK16" s="1">
        <v>4</v>
      </c>
      <c r="AL16" s="1">
        <v>6</v>
      </c>
      <c r="AM16" s="1">
        <v>4</v>
      </c>
      <c r="AN16" s="1">
        <v>3</v>
      </c>
      <c r="AP16" s="1">
        <v>2</v>
      </c>
      <c r="AQ16" s="1">
        <v>5</v>
      </c>
      <c r="AR16" s="1">
        <v>1</v>
      </c>
      <c r="AS16" s="1">
        <v>1</v>
      </c>
      <c r="AT16" s="1">
        <v>2</v>
      </c>
      <c r="AU16" s="1">
        <v>2</v>
      </c>
      <c r="AV16" s="1">
        <v>3</v>
      </c>
      <c r="AW16" s="1">
        <v>4</v>
      </c>
      <c r="BF16" s="1">
        <v>6</v>
      </c>
      <c r="BG16" s="13">
        <v>6</v>
      </c>
      <c r="BH16" s="13"/>
      <c r="BU16" s="1">
        <v>13</v>
      </c>
      <c r="BV16" s="1">
        <v>5</v>
      </c>
      <c r="BW16" s="1">
        <v>2</v>
      </c>
      <c r="BX16" s="1">
        <v>1</v>
      </c>
      <c r="BY16" s="1">
        <v>1</v>
      </c>
      <c r="BZ16" s="1">
        <v>0</v>
      </c>
      <c r="CA16" s="13">
        <v>1</v>
      </c>
      <c r="CB16" s="1">
        <v>1</v>
      </c>
      <c r="CC16" s="1">
        <v>0</v>
      </c>
      <c r="CD16" s="1">
        <v>1</v>
      </c>
      <c r="CE16" s="1">
        <v>1</v>
      </c>
      <c r="CF16" s="1">
        <v>0</v>
      </c>
      <c r="CG16" s="1">
        <v>2</v>
      </c>
      <c r="CH16" s="1">
        <v>0</v>
      </c>
      <c r="CU16" s="1">
        <v>4</v>
      </c>
      <c r="CV16" s="6">
        <v>4</v>
      </c>
      <c r="CW16" s="6"/>
      <c r="CX16" s="6"/>
      <c r="CY16" s="8" t="e">
        <f t="shared" si="11"/>
        <v>#REF!</v>
      </c>
      <c r="CZ16" s="8" t="e">
        <f t="shared" si="12"/>
        <v>#REF!</v>
      </c>
      <c r="DA16" s="8" t="e">
        <f t="shared" si="13"/>
        <v>#REF!</v>
      </c>
      <c r="DB16" s="8" t="e">
        <f t="shared" si="14"/>
        <v>#REF!</v>
      </c>
      <c r="DC16" s="12">
        <f t="shared" si="15"/>
        <v>10</v>
      </c>
      <c r="DD16" s="12"/>
    </row>
    <row r="17" spans="1:108" s="1" customFormat="1" ht="12" customHeight="1" x14ac:dyDescent="0.15">
      <c r="A17" s="17" t="s">
        <v>225</v>
      </c>
      <c r="B17" s="3" t="s">
        <v>75</v>
      </c>
      <c r="C17" s="1">
        <v>1</v>
      </c>
      <c r="D17" s="13" t="s">
        <v>107</v>
      </c>
      <c r="E17" s="2">
        <v>2.82</v>
      </c>
      <c r="F17" s="34">
        <f t="shared" si="0"/>
        <v>3.6659999999999999</v>
      </c>
      <c r="G17" s="34" t="e">
        <f>F17*#REF!</f>
        <v>#REF!</v>
      </c>
      <c r="H17" s="33" t="e">
        <f t="shared" si="1"/>
        <v>#REF!</v>
      </c>
      <c r="I17" s="35" t="e">
        <f t="shared" si="2"/>
        <v>#REF!</v>
      </c>
      <c r="J17" s="33" t="e">
        <f t="shared" si="3"/>
        <v>#REF!</v>
      </c>
      <c r="K17" s="33" t="e">
        <f t="shared" si="4"/>
        <v>#REF!</v>
      </c>
      <c r="L17" s="33" t="s">
        <v>110</v>
      </c>
      <c r="M17" s="33">
        <v>4</v>
      </c>
      <c r="N17" s="33" t="e">
        <f t="shared" si="5"/>
        <v>#REF!</v>
      </c>
      <c r="O17" s="33" t="e">
        <f t="shared" si="6"/>
        <v>#REF!</v>
      </c>
      <c r="P17" s="33" t="e">
        <f t="shared" si="7"/>
        <v>#REF!</v>
      </c>
      <c r="Q17" s="33" t="e">
        <f t="shared" si="8"/>
        <v>#REF!</v>
      </c>
      <c r="R17" s="33" t="str">
        <f t="shared" si="9"/>
        <v>1/4 lbs</v>
      </c>
      <c r="S17" s="6" t="e">
        <f t="shared" si="10"/>
        <v>#REF!</v>
      </c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>
        <v>7</v>
      </c>
      <c r="AS17" s="61">
        <v>15</v>
      </c>
      <c r="AT17" s="61">
        <v>10</v>
      </c>
      <c r="AU17" s="61">
        <v>11</v>
      </c>
      <c r="AV17" s="61">
        <v>18</v>
      </c>
      <c r="AW17" s="61">
        <v>12</v>
      </c>
      <c r="AX17" s="61"/>
      <c r="AY17" s="61"/>
      <c r="AZ17" s="61"/>
      <c r="BA17" s="61"/>
      <c r="BB17" s="61"/>
      <c r="BC17" s="61"/>
      <c r="BD17" s="61"/>
      <c r="BE17" s="61"/>
      <c r="BF17" s="1">
        <v>20</v>
      </c>
      <c r="BG17" s="13" t="s">
        <v>1176</v>
      </c>
      <c r="BY17" s="63"/>
      <c r="BZ17" s="63"/>
      <c r="CA17" s="63"/>
      <c r="CB17" s="63"/>
      <c r="CC17" s="63"/>
      <c r="CF17" s="61">
        <v>19</v>
      </c>
      <c r="CG17" s="61">
        <v>10</v>
      </c>
      <c r="CH17" s="61">
        <v>22</v>
      </c>
      <c r="CI17" s="61" t="s">
        <v>1180</v>
      </c>
      <c r="CJ17" s="61">
        <v>15</v>
      </c>
      <c r="CK17" s="61">
        <v>16</v>
      </c>
      <c r="CL17" s="61">
        <v>15</v>
      </c>
      <c r="CU17" s="1">
        <v>20</v>
      </c>
      <c r="CV17" s="35" t="s">
        <v>999</v>
      </c>
      <c r="CW17" s="35"/>
      <c r="CX17" s="35"/>
      <c r="CY17" s="8" t="e">
        <f t="shared" si="11"/>
        <v>#REF!</v>
      </c>
      <c r="CZ17" s="8" t="e">
        <f t="shared" si="12"/>
        <v>#REF!</v>
      </c>
      <c r="DA17" s="8" t="e">
        <f t="shared" si="13"/>
        <v>#REF!</v>
      </c>
      <c r="DB17" s="8" t="e">
        <f t="shared" si="14"/>
        <v>#REF!</v>
      </c>
      <c r="DC17" s="12">
        <f t="shared" si="15"/>
        <v>40</v>
      </c>
      <c r="DD17" s="12"/>
    </row>
    <row r="18" spans="1:108" s="1" customFormat="1" ht="12" customHeight="1" x14ac:dyDescent="0.15">
      <c r="A18" s="17" t="s">
        <v>235</v>
      </c>
      <c r="B18" s="3" t="s">
        <v>75</v>
      </c>
      <c r="C18" s="1">
        <v>1</v>
      </c>
      <c r="D18" s="13" t="s">
        <v>106</v>
      </c>
      <c r="E18" s="2">
        <v>2.12</v>
      </c>
      <c r="F18" s="34">
        <f t="shared" si="0"/>
        <v>2.7560000000000002</v>
      </c>
      <c r="G18" s="34" t="e">
        <f>F18*#REF!</f>
        <v>#REF!</v>
      </c>
      <c r="H18" s="33" t="e">
        <f t="shared" si="1"/>
        <v>#REF!</v>
      </c>
      <c r="I18" s="35" t="e">
        <f t="shared" si="2"/>
        <v>#REF!</v>
      </c>
      <c r="J18" s="33" t="e">
        <f t="shared" si="3"/>
        <v>#REF!</v>
      </c>
      <c r="K18" s="33" t="e">
        <f t="shared" si="4"/>
        <v>#REF!</v>
      </c>
      <c r="L18" s="33" t="s">
        <v>106</v>
      </c>
      <c r="M18" s="33">
        <v>1</v>
      </c>
      <c r="N18" s="33" t="e">
        <f t="shared" si="5"/>
        <v>#REF!</v>
      </c>
      <c r="O18" s="33" t="e">
        <f t="shared" si="6"/>
        <v>#REF!</v>
      </c>
      <c r="P18" s="33" t="e">
        <f t="shared" si="7"/>
        <v>#REF!</v>
      </c>
      <c r="Q18" s="33" t="e">
        <f t="shared" si="8"/>
        <v>#REF!</v>
      </c>
      <c r="R18" s="33" t="str">
        <f t="shared" si="9"/>
        <v>bunch</v>
      </c>
      <c r="S18" s="6" t="e">
        <f t="shared" si="10"/>
        <v>#REF!</v>
      </c>
      <c r="AE18" s="13"/>
      <c r="AT18" s="1">
        <v>5</v>
      </c>
      <c r="AU18" s="1">
        <v>4</v>
      </c>
      <c r="AV18" s="1">
        <v>6</v>
      </c>
      <c r="AW18" s="1">
        <v>5</v>
      </c>
      <c r="BE18" s="13"/>
      <c r="BF18" s="1">
        <v>10</v>
      </c>
      <c r="BG18" s="13">
        <v>10</v>
      </c>
      <c r="BI18" s="13"/>
      <c r="CI18" s="1">
        <v>5</v>
      </c>
      <c r="CJ18" s="1">
        <v>4</v>
      </c>
      <c r="CK18" s="1">
        <v>6</v>
      </c>
      <c r="CL18" s="1">
        <v>4</v>
      </c>
      <c r="CU18" s="1">
        <v>8</v>
      </c>
      <c r="CV18" s="13">
        <v>8</v>
      </c>
      <c r="CW18" s="35"/>
      <c r="CX18" s="35"/>
      <c r="CY18" s="8" t="e">
        <f t="shared" si="11"/>
        <v>#REF!</v>
      </c>
      <c r="CZ18" s="8" t="e">
        <f t="shared" si="12"/>
        <v>#REF!</v>
      </c>
      <c r="DA18" s="8" t="e">
        <f t="shared" si="13"/>
        <v>#REF!</v>
      </c>
      <c r="DB18" s="8" t="e">
        <f t="shared" si="14"/>
        <v>#REF!</v>
      </c>
      <c r="DC18" s="12">
        <f t="shared" si="15"/>
        <v>18</v>
      </c>
      <c r="DD18" s="12"/>
    </row>
    <row r="19" spans="1:108" s="1" customFormat="1" ht="12" customHeight="1" x14ac:dyDescent="0.15">
      <c r="A19" s="17" t="s">
        <v>243</v>
      </c>
      <c r="B19" s="3" t="s">
        <v>75</v>
      </c>
      <c r="C19" s="1">
        <v>1</v>
      </c>
      <c r="D19" s="13" t="s">
        <v>106</v>
      </c>
      <c r="E19" s="2">
        <v>2.12</v>
      </c>
      <c r="F19" s="34">
        <f t="shared" si="0"/>
        <v>2.7560000000000002</v>
      </c>
      <c r="G19" s="34" t="e">
        <f>F19*#REF!</f>
        <v>#REF!</v>
      </c>
      <c r="H19" s="33" t="e">
        <f t="shared" si="1"/>
        <v>#REF!</v>
      </c>
      <c r="I19" s="35" t="e">
        <f t="shared" si="2"/>
        <v>#REF!</v>
      </c>
      <c r="J19" s="33" t="e">
        <f t="shared" si="3"/>
        <v>#REF!</v>
      </c>
      <c r="K19" s="33" t="e">
        <f t="shared" si="4"/>
        <v>#REF!</v>
      </c>
      <c r="L19" s="33" t="s">
        <v>106</v>
      </c>
      <c r="M19" s="33">
        <v>1</v>
      </c>
      <c r="N19" s="33" t="e">
        <f t="shared" si="5"/>
        <v>#REF!</v>
      </c>
      <c r="O19" s="33" t="e">
        <f t="shared" si="6"/>
        <v>#REF!</v>
      </c>
      <c r="P19" s="33" t="e">
        <f t="shared" si="7"/>
        <v>#REF!</v>
      </c>
      <c r="Q19" s="33" t="e">
        <f t="shared" si="8"/>
        <v>#REF!</v>
      </c>
      <c r="R19" s="33" t="str">
        <f t="shared" si="9"/>
        <v>bunch</v>
      </c>
      <c r="S19" s="6" t="e">
        <f t="shared" si="10"/>
        <v>#REF!</v>
      </c>
      <c r="AH19" s="1">
        <v>19</v>
      </c>
      <c r="AI19" s="1">
        <v>21</v>
      </c>
      <c r="AJ19" s="1">
        <v>12</v>
      </c>
      <c r="AK19" s="1">
        <v>7</v>
      </c>
      <c r="AM19" s="1">
        <v>10</v>
      </c>
      <c r="AN19" s="1">
        <v>10</v>
      </c>
      <c r="AQ19" s="1">
        <v>12</v>
      </c>
      <c r="AR19" s="1">
        <v>16</v>
      </c>
      <c r="AS19" s="1">
        <v>8</v>
      </c>
      <c r="AT19" s="1">
        <v>3</v>
      </c>
      <c r="AU19" s="1">
        <v>2</v>
      </c>
      <c r="AV19" s="1">
        <v>3</v>
      </c>
      <c r="BG19" s="13"/>
      <c r="BW19" s="1">
        <v>21</v>
      </c>
      <c r="BX19" s="1">
        <v>22</v>
      </c>
      <c r="BY19" s="1">
        <v>19</v>
      </c>
      <c r="CB19" s="1">
        <v>10</v>
      </c>
      <c r="CF19" s="1">
        <v>11</v>
      </c>
      <c r="CG19" s="1">
        <v>11</v>
      </c>
      <c r="CH19" s="1">
        <v>12</v>
      </c>
      <c r="CI19" s="1">
        <v>8</v>
      </c>
      <c r="CJ19" s="1">
        <v>7</v>
      </c>
      <c r="CK19" s="1">
        <v>2</v>
      </c>
      <c r="CV19" s="35"/>
      <c r="CW19" s="35"/>
      <c r="CX19" s="35"/>
      <c r="CY19" s="8" t="e">
        <f t="shared" si="11"/>
        <v>#REF!</v>
      </c>
      <c r="CZ19" s="8" t="e">
        <f t="shared" si="12"/>
        <v>#REF!</v>
      </c>
      <c r="DA19" s="8" t="e">
        <f t="shared" si="13"/>
        <v>#REF!</v>
      </c>
      <c r="DB19" s="8" t="e">
        <f t="shared" si="14"/>
        <v>#REF!</v>
      </c>
      <c r="DC19" s="12">
        <f t="shared" si="15"/>
        <v>0</v>
      </c>
      <c r="DD19" s="12"/>
    </row>
    <row r="20" spans="1:108" s="1" customFormat="1" ht="12" customHeight="1" x14ac:dyDescent="0.15">
      <c r="A20" s="17" t="s">
        <v>249</v>
      </c>
      <c r="B20" s="3" t="s">
        <v>75</v>
      </c>
      <c r="C20" s="1">
        <v>1</v>
      </c>
      <c r="D20" s="13" t="s">
        <v>107</v>
      </c>
      <c r="E20" s="2">
        <v>8.4700000000000006</v>
      </c>
      <c r="F20" s="34">
        <f t="shared" si="0"/>
        <v>11.011000000000001</v>
      </c>
      <c r="G20" s="34" t="e">
        <f>F20*#REF!</f>
        <v>#REF!</v>
      </c>
      <c r="H20" s="33" t="e">
        <f t="shared" si="1"/>
        <v>#REF!</v>
      </c>
      <c r="I20" s="35" t="e">
        <f t="shared" si="2"/>
        <v>#REF!</v>
      </c>
      <c r="J20" s="33" t="e">
        <f t="shared" si="3"/>
        <v>#REF!</v>
      </c>
      <c r="K20" s="33" t="e">
        <f t="shared" si="4"/>
        <v>#REF!</v>
      </c>
      <c r="L20" s="33" t="s">
        <v>108</v>
      </c>
      <c r="M20" s="33">
        <v>4</v>
      </c>
      <c r="N20" s="33" t="e">
        <f t="shared" si="5"/>
        <v>#REF!</v>
      </c>
      <c r="O20" s="33" t="e">
        <f t="shared" si="6"/>
        <v>#REF!</v>
      </c>
      <c r="P20" s="33" t="e">
        <f t="shared" si="7"/>
        <v>#REF!</v>
      </c>
      <c r="Q20" s="33" t="e">
        <f t="shared" si="8"/>
        <v>#REF!</v>
      </c>
      <c r="R20" s="33" t="str">
        <f t="shared" si="9"/>
        <v>4 oz</v>
      </c>
      <c r="S20" s="6" t="e">
        <f t="shared" si="10"/>
        <v>#REF!</v>
      </c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3">
        <v>4.5</v>
      </c>
      <c r="AH20" s="61">
        <v>6.5</v>
      </c>
      <c r="AI20" s="61">
        <v>5</v>
      </c>
      <c r="AJ20" s="61">
        <v>5</v>
      </c>
      <c r="AK20" s="63">
        <v>3.5</v>
      </c>
      <c r="AL20" s="61">
        <v>3</v>
      </c>
      <c r="AM20" s="61">
        <v>4</v>
      </c>
      <c r="AN20" s="61">
        <v>5</v>
      </c>
      <c r="AO20" s="64">
        <v>4.75</v>
      </c>
      <c r="AP20" s="61">
        <v>6</v>
      </c>
      <c r="AQ20" s="61">
        <v>1</v>
      </c>
      <c r="AR20" s="61">
        <v>4</v>
      </c>
      <c r="AS20" s="61">
        <v>5</v>
      </c>
      <c r="AT20" s="61">
        <v>3</v>
      </c>
      <c r="AU20" s="61">
        <v>4</v>
      </c>
      <c r="AV20" s="64">
        <v>4.75</v>
      </c>
      <c r="AW20" s="61">
        <v>2</v>
      </c>
      <c r="AX20" s="61"/>
      <c r="AY20" s="61"/>
      <c r="AZ20" s="61"/>
      <c r="BA20" s="61"/>
      <c r="BB20" s="61"/>
      <c r="BC20" s="61"/>
      <c r="BD20" s="61"/>
      <c r="BE20" s="61"/>
      <c r="BF20" s="1">
        <v>5</v>
      </c>
      <c r="BG20" s="13" t="s">
        <v>1003</v>
      </c>
      <c r="BV20" s="61">
        <v>12</v>
      </c>
      <c r="BW20" s="63">
        <v>4.5</v>
      </c>
      <c r="BX20" s="61">
        <v>2</v>
      </c>
      <c r="BY20" s="63">
        <v>4</v>
      </c>
      <c r="BZ20" s="63">
        <v>4</v>
      </c>
      <c r="CA20" s="63">
        <v>4.5</v>
      </c>
      <c r="CB20" s="63">
        <v>4</v>
      </c>
      <c r="CC20" s="63">
        <v>2</v>
      </c>
      <c r="CD20" s="63">
        <v>5</v>
      </c>
      <c r="CE20" s="63">
        <v>4.5</v>
      </c>
      <c r="CF20" s="63">
        <v>6</v>
      </c>
      <c r="CG20" s="63">
        <v>6.5</v>
      </c>
      <c r="CH20" s="63">
        <v>5</v>
      </c>
      <c r="CI20" s="63">
        <v>3</v>
      </c>
      <c r="CJ20" s="63">
        <v>10</v>
      </c>
      <c r="CK20" s="63">
        <v>7</v>
      </c>
      <c r="CL20" s="63">
        <v>3</v>
      </c>
      <c r="CU20" s="1">
        <v>5</v>
      </c>
      <c r="CV20" s="35" t="s">
        <v>1003</v>
      </c>
      <c r="CW20" s="35"/>
      <c r="CX20" s="35"/>
      <c r="CY20" s="8" t="e">
        <f t="shared" si="11"/>
        <v>#REF!</v>
      </c>
      <c r="CZ20" s="8" t="e">
        <f t="shared" si="12"/>
        <v>#REF!</v>
      </c>
      <c r="DA20" s="8" t="e">
        <f t="shared" si="13"/>
        <v>#REF!</v>
      </c>
      <c r="DB20" s="8" t="e">
        <f t="shared" si="14"/>
        <v>#REF!</v>
      </c>
      <c r="DC20" s="12">
        <f t="shared" si="15"/>
        <v>10</v>
      </c>
      <c r="DD20" s="12"/>
    </row>
    <row r="21" spans="1:108" s="1" customFormat="1" ht="12" customHeight="1" x14ac:dyDescent="0.15">
      <c r="A21" s="3" t="s">
        <v>256</v>
      </c>
      <c r="B21" s="3" t="s">
        <v>75</v>
      </c>
      <c r="C21" s="1">
        <v>1</v>
      </c>
      <c r="D21" s="13" t="s">
        <v>107</v>
      </c>
      <c r="E21" s="2">
        <v>11.72</v>
      </c>
      <c r="F21" s="34">
        <f t="shared" si="0"/>
        <v>15.236000000000001</v>
      </c>
      <c r="G21" s="34" t="e">
        <f>F21*#REF!</f>
        <v>#REF!</v>
      </c>
      <c r="H21" s="33" t="e">
        <f t="shared" si="1"/>
        <v>#REF!</v>
      </c>
      <c r="I21" s="35" t="e">
        <f t="shared" si="2"/>
        <v>#REF!</v>
      </c>
      <c r="J21" s="33" t="e">
        <f t="shared" si="3"/>
        <v>#REF!</v>
      </c>
      <c r="K21" s="33" t="e">
        <f t="shared" si="4"/>
        <v>#REF!</v>
      </c>
      <c r="L21" s="33" t="s">
        <v>108</v>
      </c>
      <c r="M21" s="33">
        <v>4</v>
      </c>
      <c r="N21" s="33" t="e">
        <f t="shared" si="5"/>
        <v>#REF!</v>
      </c>
      <c r="O21" s="33" t="e">
        <f t="shared" si="6"/>
        <v>#REF!</v>
      </c>
      <c r="P21" s="33" t="e">
        <f t="shared" si="7"/>
        <v>#REF!</v>
      </c>
      <c r="Q21" s="33" t="e">
        <f t="shared" si="8"/>
        <v>#REF!</v>
      </c>
      <c r="R21" s="33" t="str">
        <f t="shared" si="9"/>
        <v>4 oz</v>
      </c>
      <c r="S21" s="6" t="e">
        <f t="shared" si="10"/>
        <v>#REF!</v>
      </c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3">
        <v>5.5</v>
      </c>
      <c r="AK21" s="63">
        <v>5.5</v>
      </c>
      <c r="AL21" s="63">
        <v>5.5</v>
      </c>
      <c r="AM21" s="61">
        <v>5</v>
      </c>
      <c r="AN21" s="61">
        <v>7</v>
      </c>
      <c r="AO21" s="63">
        <v>4.5</v>
      </c>
      <c r="AP21" s="61">
        <v>5</v>
      </c>
      <c r="AQ21" s="63">
        <v>6.5</v>
      </c>
      <c r="AR21" s="61">
        <v>5</v>
      </c>
      <c r="AS21" s="63">
        <v>6.5</v>
      </c>
      <c r="AT21" s="61">
        <v>5</v>
      </c>
      <c r="AU21" s="63">
        <v>5.5</v>
      </c>
      <c r="AV21" s="61">
        <v>6</v>
      </c>
      <c r="AW21" s="61">
        <v>5</v>
      </c>
      <c r="AX21" s="61"/>
      <c r="AY21" s="61"/>
      <c r="AZ21" s="61"/>
      <c r="BA21" s="61"/>
      <c r="BB21" s="61"/>
      <c r="BC21" s="61"/>
      <c r="BD21" s="61"/>
      <c r="BE21" s="61"/>
      <c r="BF21" s="1">
        <v>7</v>
      </c>
      <c r="BG21" s="13" t="s">
        <v>1014</v>
      </c>
      <c r="BI21" s="13"/>
      <c r="BX21" s="13"/>
      <c r="BY21" s="63">
        <v>9.5</v>
      </c>
      <c r="BZ21" s="63">
        <v>10</v>
      </c>
      <c r="CA21" s="63">
        <v>5</v>
      </c>
      <c r="CB21" s="63">
        <v>4.5</v>
      </c>
      <c r="CC21" s="63">
        <v>5</v>
      </c>
      <c r="CD21" s="63">
        <v>6</v>
      </c>
      <c r="CE21" s="63">
        <v>5</v>
      </c>
      <c r="CF21" s="63">
        <v>6</v>
      </c>
      <c r="CG21" s="63">
        <v>6</v>
      </c>
      <c r="CH21" s="63">
        <v>6</v>
      </c>
      <c r="CI21" s="63">
        <v>7</v>
      </c>
      <c r="CJ21" s="63">
        <v>2</v>
      </c>
      <c r="CK21" s="63">
        <v>5</v>
      </c>
      <c r="CL21" s="63">
        <v>6</v>
      </c>
      <c r="CM21" s="63"/>
      <c r="CN21" s="63"/>
      <c r="CO21" s="63"/>
      <c r="CP21" s="63"/>
      <c r="CQ21" s="63"/>
      <c r="CR21" s="63"/>
      <c r="CS21" s="63"/>
      <c r="CT21" s="63"/>
      <c r="CU21" s="1">
        <v>7</v>
      </c>
      <c r="CV21" s="13" t="s">
        <v>1014</v>
      </c>
      <c r="CW21" s="35"/>
      <c r="CX21" s="35"/>
      <c r="CY21" s="8" t="e">
        <f t="shared" si="11"/>
        <v>#REF!</v>
      </c>
      <c r="CZ21" s="8" t="e">
        <f t="shared" si="12"/>
        <v>#REF!</v>
      </c>
      <c r="DA21" s="8" t="e">
        <f t="shared" si="13"/>
        <v>#REF!</v>
      </c>
      <c r="DB21" s="8" t="e">
        <f t="shared" si="14"/>
        <v>#REF!</v>
      </c>
      <c r="DC21" s="12">
        <f t="shared" si="15"/>
        <v>14</v>
      </c>
      <c r="DD21" s="12"/>
    </row>
    <row r="22" spans="1:108" s="1" customFormat="1" ht="12" customHeight="1" x14ac:dyDescent="0.15">
      <c r="A22" s="17" t="s">
        <v>260</v>
      </c>
      <c r="B22" s="3" t="s">
        <v>75</v>
      </c>
      <c r="C22" s="1">
        <v>1</v>
      </c>
      <c r="D22" s="13" t="s">
        <v>107</v>
      </c>
      <c r="E22" s="2">
        <v>1.41</v>
      </c>
      <c r="F22" s="34">
        <f t="shared" si="0"/>
        <v>1.833</v>
      </c>
      <c r="G22" s="34" t="e">
        <f>F22*#REF!</f>
        <v>#REF!</v>
      </c>
      <c r="H22" s="33" t="e">
        <f t="shared" si="1"/>
        <v>#REF!</v>
      </c>
      <c r="I22" s="35" t="e">
        <f t="shared" si="2"/>
        <v>#REF!</v>
      </c>
      <c r="J22" s="33" t="e">
        <f t="shared" si="3"/>
        <v>#REF!</v>
      </c>
      <c r="K22" s="33" t="e">
        <f t="shared" si="4"/>
        <v>#REF!</v>
      </c>
      <c r="L22" s="33" t="s">
        <v>112</v>
      </c>
      <c r="M22" s="33">
        <v>2</v>
      </c>
      <c r="N22" s="33" t="e">
        <f t="shared" si="5"/>
        <v>#REF!</v>
      </c>
      <c r="O22" s="33" t="e">
        <f t="shared" si="6"/>
        <v>#REF!</v>
      </c>
      <c r="P22" s="33" t="e">
        <f t="shared" si="7"/>
        <v>#REF!</v>
      </c>
      <c r="Q22" s="33" t="e">
        <f t="shared" si="8"/>
        <v>#REF!</v>
      </c>
      <c r="R22" s="33" t="str">
        <f t="shared" si="9"/>
        <v>1/2 lbs</v>
      </c>
      <c r="S22" s="6" t="e">
        <f t="shared" si="10"/>
        <v>#REF!</v>
      </c>
      <c r="T22" s="61">
        <v>15</v>
      </c>
      <c r="U22" s="61">
        <v>5</v>
      </c>
      <c r="V22" s="66" t="s">
        <v>457</v>
      </c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>
        <v>17</v>
      </c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G22" s="13"/>
      <c r="BI22" s="61">
        <v>20</v>
      </c>
      <c r="BJ22" s="61">
        <v>6</v>
      </c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>
        <v>9</v>
      </c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V22" s="35"/>
      <c r="CW22" s="35"/>
      <c r="CX22" s="35"/>
      <c r="CY22" s="8" t="e">
        <f t="shared" si="11"/>
        <v>#REF!</v>
      </c>
      <c r="CZ22" s="8" t="e">
        <f t="shared" si="12"/>
        <v>#REF!</v>
      </c>
      <c r="DA22" s="8" t="e">
        <f t="shared" si="13"/>
        <v>#REF!</v>
      </c>
      <c r="DB22" s="8" t="e">
        <f t="shared" si="14"/>
        <v>#REF!</v>
      </c>
      <c r="DC22" s="12">
        <f t="shared" si="15"/>
        <v>0</v>
      </c>
      <c r="DD22" s="12"/>
    </row>
    <row r="23" spans="1:108" s="1" customFormat="1" ht="12" customHeight="1" x14ac:dyDescent="0.15">
      <c r="A23" s="17" t="s">
        <v>261</v>
      </c>
      <c r="B23" s="3" t="s">
        <v>75</v>
      </c>
      <c r="C23" s="1">
        <v>1</v>
      </c>
      <c r="D23" s="13" t="s">
        <v>107</v>
      </c>
      <c r="E23" s="2">
        <v>1.41</v>
      </c>
      <c r="F23" s="34">
        <f t="shared" si="0"/>
        <v>1.833</v>
      </c>
      <c r="G23" s="34" t="e">
        <f>F23*#REF!</f>
        <v>#REF!</v>
      </c>
      <c r="H23" s="33" t="e">
        <f t="shared" si="1"/>
        <v>#REF!</v>
      </c>
      <c r="I23" s="35" t="e">
        <f t="shared" si="2"/>
        <v>#REF!</v>
      </c>
      <c r="J23" s="33" t="e">
        <f t="shared" si="3"/>
        <v>#REF!</v>
      </c>
      <c r="K23" s="33" t="e">
        <f t="shared" si="4"/>
        <v>#REF!</v>
      </c>
      <c r="L23" s="33" t="s">
        <v>112</v>
      </c>
      <c r="M23" s="33">
        <v>2</v>
      </c>
      <c r="N23" s="33" t="e">
        <f t="shared" si="5"/>
        <v>#REF!</v>
      </c>
      <c r="O23" s="33" t="e">
        <f t="shared" si="6"/>
        <v>#REF!</v>
      </c>
      <c r="P23" s="33" t="e">
        <f t="shared" si="7"/>
        <v>#REF!</v>
      </c>
      <c r="Q23" s="33" t="e">
        <f t="shared" si="8"/>
        <v>#REF!</v>
      </c>
      <c r="R23" s="33" t="str">
        <f t="shared" si="9"/>
        <v>1/2 lbs</v>
      </c>
      <c r="S23" s="6" t="e">
        <f t="shared" si="10"/>
        <v>#REF!</v>
      </c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3"/>
      <c r="AH23" s="61"/>
      <c r="AI23" s="61"/>
      <c r="AJ23" s="61"/>
      <c r="AK23" s="63"/>
      <c r="AL23" s="61"/>
      <c r="AM23" s="61"/>
      <c r="AN23" s="61"/>
      <c r="AO23" s="64"/>
      <c r="AP23" s="61"/>
      <c r="AQ23" s="61"/>
      <c r="AR23" s="61"/>
      <c r="AS23" s="61"/>
      <c r="AT23" s="61"/>
      <c r="AU23" s="61">
        <v>5</v>
      </c>
      <c r="AV23" s="61">
        <v>15</v>
      </c>
      <c r="AW23" s="61"/>
      <c r="AX23" s="61"/>
      <c r="AY23" s="61"/>
      <c r="AZ23" s="61"/>
      <c r="BA23" s="61"/>
      <c r="BB23" s="61"/>
      <c r="BC23" s="61"/>
      <c r="BD23" s="61"/>
      <c r="BE23" s="61"/>
      <c r="BG23" s="13"/>
      <c r="BV23" s="61"/>
      <c r="BW23" s="63"/>
      <c r="BX23" s="61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1">
        <v>22</v>
      </c>
      <c r="CV23" s="35"/>
      <c r="CW23" s="35"/>
      <c r="CX23" s="35"/>
      <c r="CY23" s="8" t="e">
        <f t="shared" si="11"/>
        <v>#REF!</v>
      </c>
      <c r="CZ23" s="8" t="e">
        <f t="shared" si="12"/>
        <v>#REF!</v>
      </c>
      <c r="DA23" s="8" t="e">
        <f t="shared" si="13"/>
        <v>#REF!</v>
      </c>
      <c r="DB23" s="8" t="e">
        <f t="shared" si="14"/>
        <v>#REF!</v>
      </c>
      <c r="DC23" s="12">
        <f t="shared" si="15"/>
        <v>0</v>
      </c>
      <c r="DD23" s="12"/>
    </row>
    <row r="24" spans="1:108" s="1" customFormat="1" ht="12" customHeight="1" x14ac:dyDescent="0.15">
      <c r="A24" s="17" t="s">
        <v>262</v>
      </c>
      <c r="B24" s="3" t="s">
        <v>75</v>
      </c>
      <c r="C24" s="1">
        <v>1</v>
      </c>
      <c r="D24" s="13" t="s">
        <v>107</v>
      </c>
      <c r="E24" s="2">
        <v>1.41</v>
      </c>
      <c r="F24" s="34">
        <f t="shared" si="0"/>
        <v>1.833</v>
      </c>
      <c r="G24" s="34" t="e">
        <f>F24*#REF!</f>
        <v>#REF!</v>
      </c>
      <c r="H24" s="33" t="e">
        <f t="shared" si="1"/>
        <v>#REF!</v>
      </c>
      <c r="I24" s="35" t="e">
        <f t="shared" si="2"/>
        <v>#REF!</v>
      </c>
      <c r="J24" s="33" t="e">
        <f t="shared" si="3"/>
        <v>#REF!</v>
      </c>
      <c r="K24" s="33" t="e">
        <f t="shared" si="4"/>
        <v>#REF!</v>
      </c>
      <c r="L24" s="33" t="s">
        <v>112</v>
      </c>
      <c r="M24" s="33">
        <v>2</v>
      </c>
      <c r="N24" s="33" t="e">
        <f t="shared" si="5"/>
        <v>#REF!</v>
      </c>
      <c r="O24" s="33" t="e">
        <f t="shared" si="6"/>
        <v>#REF!</v>
      </c>
      <c r="P24" s="33" t="e">
        <f t="shared" si="7"/>
        <v>#REF!</v>
      </c>
      <c r="Q24" s="33" t="e">
        <f t="shared" si="8"/>
        <v>#REF!</v>
      </c>
      <c r="R24" s="33" t="str">
        <f t="shared" si="9"/>
        <v>1/2 lbs</v>
      </c>
      <c r="S24" s="6" t="e">
        <f t="shared" si="10"/>
        <v>#REF!</v>
      </c>
      <c r="T24" s="61">
        <v>14</v>
      </c>
      <c r="U24" s="61">
        <v>14</v>
      </c>
      <c r="V24" s="61">
        <v>13</v>
      </c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>
        <v>25</v>
      </c>
      <c r="AV24" s="61"/>
      <c r="AW24" s="61">
        <v>8</v>
      </c>
      <c r="AX24" s="61"/>
      <c r="AY24" s="61"/>
      <c r="AZ24" s="61"/>
      <c r="BA24" s="61"/>
      <c r="BB24" s="61"/>
      <c r="BC24" s="61"/>
      <c r="BD24" s="61"/>
      <c r="BE24" s="61"/>
      <c r="BF24" s="1">
        <v>10</v>
      </c>
      <c r="BG24" s="13" t="s">
        <v>1176</v>
      </c>
      <c r="BI24" s="61">
        <v>14</v>
      </c>
      <c r="BJ24" s="61">
        <v>18</v>
      </c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>
        <v>15</v>
      </c>
      <c r="CK24" s="61">
        <v>15</v>
      </c>
      <c r="CL24" s="61">
        <v>9</v>
      </c>
      <c r="CM24" s="61"/>
      <c r="CN24" s="61"/>
      <c r="CO24" s="61"/>
      <c r="CP24" s="61"/>
      <c r="CQ24" s="61"/>
      <c r="CR24" s="61"/>
      <c r="CS24" s="61"/>
      <c r="CT24" s="61"/>
      <c r="CU24" s="1">
        <v>20</v>
      </c>
      <c r="CV24" s="35" t="s">
        <v>1176</v>
      </c>
      <c r="CW24" s="35"/>
      <c r="CX24" s="35"/>
      <c r="CY24" s="8" t="e">
        <f t="shared" si="11"/>
        <v>#REF!</v>
      </c>
      <c r="CZ24" s="8" t="e">
        <f t="shared" si="12"/>
        <v>#REF!</v>
      </c>
      <c r="DA24" s="8" t="e">
        <f t="shared" si="13"/>
        <v>#REF!</v>
      </c>
      <c r="DB24" s="8" t="e">
        <f t="shared" si="14"/>
        <v>#REF!</v>
      </c>
      <c r="DC24" s="12">
        <f t="shared" si="15"/>
        <v>30</v>
      </c>
      <c r="DD24" s="12"/>
    </row>
    <row r="25" spans="1:108" s="1" customFormat="1" ht="12" customHeight="1" x14ac:dyDescent="0.15">
      <c r="A25" s="17" t="s">
        <v>267</v>
      </c>
      <c r="B25" s="3" t="s">
        <v>75</v>
      </c>
      <c r="C25" s="1">
        <v>1</v>
      </c>
      <c r="D25" s="13" t="s">
        <v>107</v>
      </c>
      <c r="E25" s="2">
        <v>1.41</v>
      </c>
      <c r="F25" s="34">
        <f t="shared" si="0"/>
        <v>1.833</v>
      </c>
      <c r="G25" s="34" t="e">
        <f>F25*#REF!</f>
        <v>#REF!</v>
      </c>
      <c r="H25" s="33" t="e">
        <f t="shared" si="1"/>
        <v>#REF!</v>
      </c>
      <c r="I25" s="35" t="e">
        <f t="shared" si="2"/>
        <v>#REF!</v>
      </c>
      <c r="J25" s="33" t="e">
        <f t="shared" si="3"/>
        <v>#REF!</v>
      </c>
      <c r="K25" s="33" t="e">
        <f t="shared" si="4"/>
        <v>#REF!</v>
      </c>
      <c r="L25" s="33" t="s">
        <v>112</v>
      </c>
      <c r="M25" s="33">
        <v>2</v>
      </c>
      <c r="N25" s="33" t="e">
        <f t="shared" si="5"/>
        <v>#REF!</v>
      </c>
      <c r="O25" s="33" t="e">
        <f t="shared" si="6"/>
        <v>#REF!</v>
      </c>
      <c r="P25" s="33" t="e">
        <f t="shared" si="7"/>
        <v>#REF!</v>
      </c>
      <c r="Q25" s="33" t="e">
        <f t="shared" si="8"/>
        <v>#REF!</v>
      </c>
      <c r="R25" s="33" t="str">
        <f t="shared" si="9"/>
        <v>1/2 lbs</v>
      </c>
      <c r="S25" s="6" t="e">
        <f t="shared" si="10"/>
        <v>#REF!</v>
      </c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>
        <v>34</v>
      </c>
      <c r="AX25" s="61"/>
      <c r="AY25" s="61"/>
      <c r="AZ25" s="61"/>
      <c r="BA25" s="61"/>
      <c r="BB25" s="61"/>
      <c r="BC25" s="61"/>
      <c r="BD25" s="61"/>
      <c r="BE25" s="61"/>
      <c r="BF25" s="1">
        <v>35</v>
      </c>
      <c r="BG25" s="13" t="s">
        <v>1181</v>
      </c>
      <c r="CJ25" s="61"/>
      <c r="CK25" s="61"/>
      <c r="CL25" s="61">
        <v>25</v>
      </c>
      <c r="CU25" s="1">
        <v>30</v>
      </c>
      <c r="CV25" s="35" t="s">
        <v>1004</v>
      </c>
      <c r="CW25" s="35"/>
      <c r="CX25" s="35"/>
      <c r="CY25" s="8" t="e">
        <f t="shared" si="11"/>
        <v>#REF!</v>
      </c>
      <c r="CZ25" s="8" t="e">
        <f t="shared" si="12"/>
        <v>#REF!</v>
      </c>
      <c r="DA25" s="8" t="e">
        <f t="shared" si="13"/>
        <v>#REF!</v>
      </c>
      <c r="DB25" s="8" t="e">
        <f t="shared" si="14"/>
        <v>#REF!</v>
      </c>
      <c r="DC25" s="12">
        <f t="shared" si="15"/>
        <v>65</v>
      </c>
      <c r="DD25" s="12"/>
    </row>
    <row r="26" spans="1:108" s="1" customFormat="1" ht="12" customHeight="1" x14ac:dyDescent="0.15">
      <c r="A26" s="17" t="s">
        <v>270</v>
      </c>
      <c r="B26" s="3" t="s">
        <v>75</v>
      </c>
      <c r="C26" s="1">
        <v>1</v>
      </c>
      <c r="D26" s="13" t="s">
        <v>107</v>
      </c>
      <c r="E26" s="2">
        <v>1.41</v>
      </c>
      <c r="F26" s="34">
        <f t="shared" si="0"/>
        <v>1.833</v>
      </c>
      <c r="G26" s="34" t="e">
        <f>F26*#REF!</f>
        <v>#REF!</v>
      </c>
      <c r="H26" s="33" t="e">
        <f t="shared" si="1"/>
        <v>#REF!</v>
      </c>
      <c r="I26" s="35" t="e">
        <f t="shared" si="2"/>
        <v>#REF!</v>
      </c>
      <c r="J26" s="33" t="e">
        <f t="shared" si="3"/>
        <v>#REF!</v>
      </c>
      <c r="K26" s="33" t="e">
        <f t="shared" si="4"/>
        <v>#REF!</v>
      </c>
      <c r="L26" s="33" t="s">
        <v>112</v>
      </c>
      <c r="M26" s="33">
        <v>2</v>
      </c>
      <c r="N26" s="33" t="e">
        <f t="shared" si="5"/>
        <v>#REF!</v>
      </c>
      <c r="O26" s="33" t="e">
        <f t="shared" si="6"/>
        <v>#REF!</v>
      </c>
      <c r="P26" s="33" t="e">
        <f t="shared" si="7"/>
        <v>#REF!</v>
      </c>
      <c r="Q26" s="33" t="e">
        <f t="shared" si="8"/>
        <v>#REF!</v>
      </c>
      <c r="R26" s="33" t="str">
        <f t="shared" si="9"/>
        <v>1/2 lbs</v>
      </c>
      <c r="S26" s="6" t="e">
        <f t="shared" si="10"/>
        <v>#REF!</v>
      </c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>
        <v>15</v>
      </c>
      <c r="AV26" s="61">
        <v>23</v>
      </c>
      <c r="AW26" s="61">
        <v>11</v>
      </c>
      <c r="AX26" s="61"/>
      <c r="AY26" s="61"/>
      <c r="AZ26" s="61"/>
      <c r="BA26" s="61"/>
      <c r="BB26" s="61"/>
      <c r="BC26" s="61"/>
      <c r="BD26" s="61"/>
      <c r="BE26" s="61"/>
      <c r="BF26" s="1">
        <v>15</v>
      </c>
      <c r="BG26" s="13" t="s">
        <v>1176</v>
      </c>
      <c r="CI26" s="63">
        <v>20</v>
      </c>
      <c r="CJ26" s="61">
        <v>10</v>
      </c>
      <c r="CK26" s="61">
        <v>16</v>
      </c>
      <c r="CL26" s="61">
        <v>5</v>
      </c>
      <c r="CU26" s="1">
        <v>15</v>
      </c>
      <c r="CV26" s="35" t="s">
        <v>999</v>
      </c>
      <c r="CW26" s="35"/>
      <c r="CX26" s="35"/>
      <c r="CY26" s="8" t="e">
        <f t="shared" si="11"/>
        <v>#REF!</v>
      </c>
      <c r="CZ26" s="8" t="e">
        <f t="shared" si="12"/>
        <v>#REF!</v>
      </c>
      <c r="DA26" s="8" t="e">
        <f t="shared" si="13"/>
        <v>#REF!</v>
      </c>
      <c r="DB26" s="8" t="e">
        <f t="shared" si="14"/>
        <v>#REF!</v>
      </c>
      <c r="DC26" s="12">
        <f t="shared" si="15"/>
        <v>30</v>
      </c>
      <c r="DD26" s="12"/>
    </row>
    <row r="27" spans="1:108" s="1" customFormat="1" ht="12" customHeight="1" x14ac:dyDescent="0.15">
      <c r="A27" s="17" t="s">
        <v>276</v>
      </c>
      <c r="B27" s="3" t="s">
        <v>75</v>
      </c>
      <c r="C27" s="1">
        <v>1</v>
      </c>
      <c r="D27" s="13" t="s">
        <v>107</v>
      </c>
      <c r="E27" s="2">
        <v>1.41</v>
      </c>
      <c r="F27" s="34">
        <f t="shared" si="0"/>
        <v>1.833</v>
      </c>
      <c r="G27" s="34" t="e">
        <f>F27*#REF!</f>
        <v>#REF!</v>
      </c>
      <c r="H27" s="33" t="e">
        <f t="shared" si="1"/>
        <v>#REF!</v>
      </c>
      <c r="I27" s="35" t="e">
        <f t="shared" si="2"/>
        <v>#REF!</v>
      </c>
      <c r="J27" s="33" t="e">
        <f t="shared" si="3"/>
        <v>#REF!</v>
      </c>
      <c r="K27" s="33" t="e">
        <f t="shared" si="4"/>
        <v>#REF!</v>
      </c>
      <c r="L27" s="33" t="s">
        <v>112</v>
      </c>
      <c r="M27" s="33">
        <v>2</v>
      </c>
      <c r="N27" s="33" t="e">
        <f t="shared" si="5"/>
        <v>#REF!</v>
      </c>
      <c r="O27" s="33" t="e">
        <f t="shared" si="6"/>
        <v>#REF!</v>
      </c>
      <c r="P27" s="33" t="e">
        <f t="shared" si="7"/>
        <v>#REF!</v>
      </c>
      <c r="Q27" s="33" t="e">
        <f t="shared" si="8"/>
        <v>#REF!</v>
      </c>
      <c r="R27" s="33" t="str">
        <f t="shared" si="9"/>
        <v>1/2 lbs</v>
      </c>
      <c r="S27" s="6" t="e">
        <f t="shared" si="10"/>
        <v>#REF!</v>
      </c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G27" s="13"/>
      <c r="CJ27" s="61"/>
      <c r="CV27" s="35"/>
      <c r="CW27" s="35"/>
      <c r="CX27" s="35"/>
      <c r="CY27" s="8" t="e">
        <f t="shared" si="11"/>
        <v>#REF!</v>
      </c>
      <c r="CZ27" s="8" t="e">
        <f t="shared" si="12"/>
        <v>#REF!</v>
      </c>
      <c r="DA27" s="8" t="e">
        <f t="shared" si="13"/>
        <v>#REF!</v>
      </c>
      <c r="DB27" s="8" t="e">
        <f t="shared" si="14"/>
        <v>#REF!</v>
      </c>
      <c r="DC27" s="12">
        <f t="shared" si="15"/>
        <v>0</v>
      </c>
      <c r="DD27" s="12"/>
    </row>
    <row r="28" spans="1:108" s="1" customFormat="1" ht="12" customHeight="1" x14ac:dyDescent="0.15">
      <c r="A28" s="17" t="s">
        <v>289</v>
      </c>
      <c r="B28" s="3" t="s">
        <v>75</v>
      </c>
      <c r="C28" s="1">
        <v>1</v>
      </c>
      <c r="D28" s="13" t="s">
        <v>106</v>
      </c>
      <c r="E28" s="2">
        <v>2.12</v>
      </c>
      <c r="F28" s="34">
        <f>E28*1.3</f>
        <v>2.7560000000000002</v>
      </c>
      <c r="G28" s="34" t="e">
        <f>F28*#REF!</f>
        <v>#REF!</v>
      </c>
      <c r="H28" s="33" t="e">
        <f>G28/C28</f>
        <v>#REF!</v>
      </c>
      <c r="I28" s="35" t="e">
        <f>ROUND(H28,0)</f>
        <v>#REF!</v>
      </c>
      <c r="J28" s="33" t="e">
        <f>I28-H28</f>
        <v>#REF!</v>
      </c>
      <c r="K28" s="33" t="e">
        <f>J28*C28</f>
        <v>#REF!</v>
      </c>
      <c r="L28" s="33" t="s">
        <v>106</v>
      </c>
      <c r="M28" s="33">
        <v>1</v>
      </c>
      <c r="N28" s="33" t="e">
        <f>G28/M28</f>
        <v>#REF!</v>
      </c>
      <c r="O28" s="33" t="e">
        <f>ROUND(N28,0)</f>
        <v>#REF!</v>
      </c>
      <c r="P28" s="33" t="e">
        <f>O28-N28</f>
        <v>#REF!</v>
      </c>
      <c r="Q28" s="33" t="e">
        <f>P28*M28</f>
        <v>#REF!</v>
      </c>
      <c r="R28" s="33" t="str">
        <f>L28</f>
        <v>bunch</v>
      </c>
      <c r="S28" s="6" t="e">
        <f>O28</f>
        <v>#REF!</v>
      </c>
      <c r="AW28" s="1">
        <v>4</v>
      </c>
      <c r="BG28" s="13"/>
      <c r="CL28" s="1">
        <v>4</v>
      </c>
      <c r="CV28" s="35"/>
      <c r="CW28" s="35"/>
      <c r="CX28" s="35"/>
      <c r="CY28" s="8" t="e">
        <f>BF28*M28*O28</f>
        <v>#REF!</v>
      </c>
      <c r="CZ28" s="8" t="e">
        <f>CU28*M28*O28</f>
        <v>#REF!</v>
      </c>
      <c r="DA28" s="8" t="e">
        <f>CW28*M28*O28</f>
        <v>#REF!</v>
      </c>
      <c r="DB28" s="8" t="e">
        <f>SUM(CY28:CZ28)</f>
        <v>#REF!</v>
      </c>
      <c r="DC28" s="12">
        <f>BF28+CU28</f>
        <v>0</v>
      </c>
      <c r="DD28" s="12"/>
    </row>
    <row r="29" spans="1:108" s="1" customFormat="1" ht="12" customHeight="1" x14ac:dyDescent="0.15">
      <c r="A29" s="3" t="s">
        <v>292</v>
      </c>
      <c r="B29" s="3" t="s">
        <v>75</v>
      </c>
      <c r="C29" s="1">
        <v>1</v>
      </c>
      <c r="D29" s="13" t="s">
        <v>107</v>
      </c>
      <c r="E29" s="2">
        <v>1.5</v>
      </c>
      <c r="F29" s="34">
        <f>E29*1.3</f>
        <v>1.9500000000000002</v>
      </c>
      <c r="G29" s="34" t="e">
        <f>F29*#REF!</f>
        <v>#REF!</v>
      </c>
      <c r="H29" s="33" t="e">
        <f>G29/C29</f>
        <v>#REF!</v>
      </c>
      <c r="I29" s="35" t="e">
        <f>ROUND(H29,0)</f>
        <v>#REF!</v>
      </c>
      <c r="J29" s="33" t="e">
        <f>I29-H29</f>
        <v>#REF!</v>
      </c>
      <c r="K29" s="33" t="e">
        <f>J29*C29</f>
        <v>#REF!</v>
      </c>
      <c r="L29" s="33" t="s">
        <v>149</v>
      </c>
      <c r="M29" s="33">
        <v>1</v>
      </c>
      <c r="N29" s="33" t="e">
        <f>G29/M29</f>
        <v>#REF!</v>
      </c>
      <c r="O29" s="33" t="e">
        <f>ROUND(N29,0)</f>
        <v>#REF!</v>
      </c>
      <c r="P29" s="33" t="e">
        <f>O29-N29</f>
        <v>#REF!</v>
      </c>
      <c r="Q29" s="33" t="e">
        <f>P29*M29</f>
        <v>#REF!</v>
      </c>
      <c r="R29" s="33" t="str">
        <f>L29</f>
        <v>1 lbs</v>
      </c>
      <c r="S29" s="6" t="e">
        <f>O29</f>
        <v>#REF!</v>
      </c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G29" s="13"/>
      <c r="CJ29" s="61">
        <v>5</v>
      </c>
      <c r="CV29" s="35"/>
      <c r="CW29" s="35"/>
      <c r="CX29" s="35"/>
      <c r="CY29" s="8" t="e">
        <f>BF29*M29*O29</f>
        <v>#REF!</v>
      </c>
      <c r="CZ29" s="8" t="e">
        <f>CU29*M29*O29</f>
        <v>#REF!</v>
      </c>
      <c r="DA29" s="8" t="e">
        <f>CW29*M29*O29</f>
        <v>#REF!</v>
      </c>
      <c r="DB29" s="8" t="e">
        <f>SUM(CY29:CZ29)</f>
        <v>#REF!</v>
      </c>
      <c r="DC29" s="12">
        <f>BF29+CU29</f>
        <v>0</v>
      </c>
      <c r="DD29" s="12"/>
    </row>
    <row r="30" spans="1:108" s="1" customFormat="1" ht="12" customHeight="1" x14ac:dyDescent="0.15">
      <c r="A30" s="3"/>
      <c r="B30" s="3"/>
      <c r="E30" s="2"/>
      <c r="F30" s="34"/>
      <c r="G30" s="34"/>
      <c r="H30" s="33"/>
      <c r="I30" s="35"/>
      <c r="J30" s="33"/>
      <c r="K30" s="33"/>
      <c r="L30" s="33"/>
      <c r="M30" s="33"/>
      <c r="N30" s="33"/>
      <c r="O30" s="33"/>
      <c r="P30" s="33"/>
      <c r="Q30" s="33"/>
      <c r="CV30" s="6"/>
      <c r="CW30" s="6"/>
      <c r="CX30" s="6"/>
      <c r="CY30" s="8"/>
      <c r="CZ30" s="8"/>
      <c r="DA30" s="8"/>
      <c r="DB30" s="8"/>
      <c r="DC30" s="12"/>
      <c r="DD30" s="12"/>
    </row>
    <row r="31" spans="1:108" s="1" customFormat="1" ht="12" customHeight="1" x14ac:dyDescent="0.15">
      <c r="A31" s="17" t="s">
        <v>71</v>
      </c>
      <c r="B31" s="3"/>
      <c r="E31" s="2"/>
      <c r="F31" s="34"/>
      <c r="G31" s="34"/>
      <c r="H31" s="33"/>
      <c r="I31" s="35"/>
      <c r="J31" s="33"/>
      <c r="K31" s="33"/>
      <c r="L31" s="33"/>
      <c r="M31" s="33"/>
      <c r="N31" s="33"/>
      <c r="O31" s="33"/>
      <c r="P31" s="33"/>
      <c r="Q31" s="33"/>
      <c r="CV31" s="6"/>
      <c r="CW31" s="6"/>
      <c r="CX31" s="6"/>
      <c r="CY31" s="8"/>
      <c r="CZ31" s="8"/>
      <c r="DA31" s="8"/>
      <c r="DB31" s="8"/>
      <c r="DC31" s="12"/>
      <c r="DD31" s="12"/>
    </row>
    <row r="32" spans="1:108" s="1" customFormat="1" ht="12" customHeight="1" x14ac:dyDescent="0.15">
      <c r="A32" s="3" t="s">
        <v>330</v>
      </c>
      <c r="B32" s="3" t="s">
        <v>323</v>
      </c>
      <c r="C32" s="1">
        <v>36</v>
      </c>
      <c r="D32" s="1" t="s">
        <v>107</v>
      </c>
      <c r="E32" s="2">
        <v>60</v>
      </c>
      <c r="F32" s="34">
        <f t="shared" ref="F32:F53" si="16">E32*1.5</f>
        <v>90</v>
      </c>
      <c r="G32" s="34" t="e">
        <f>F32*#REF!</f>
        <v>#REF!</v>
      </c>
      <c r="H32" s="33" t="e">
        <f t="shared" ref="H32:H53" si="17">G32/C32</f>
        <v>#REF!</v>
      </c>
      <c r="I32" s="35" t="e">
        <f t="shared" ref="I32:I53" si="18">ROUND(H32,0)</f>
        <v>#REF!</v>
      </c>
      <c r="J32" s="33" t="e">
        <f t="shared" ref="J32:J53" si="19">I32-H32</f>
        <v>#REF!</v>
      </c>
      <c r="K32" s="33" t="e">
        <f t="shared" ref="K32:K53" si="20">J32*C32</f>
        <v>#REF!</v>
      </c>
      <c r="L32" s="33" t="s">
        <v>112</v>
      </c>
      <c r="M32" s="33">
        <v>72</v>
      </c>
      <c r="N32" s="33" t="e">
        <f t="shared" ref="N32:N53" si="21">G32/M32</f>
        <v>#REF!</v>
      </c>
      <c r="O32" s="33" t="e">
        <f t="shared" ref="O32:O53" si="22">ROUND(N32,0)</f>
        <v>#REF!</v>
      </c>
      <c r="P32" s="33" t="e">
        <f t="shared" ref="P32:P53" si="23">O32-N32</f>
        <v>#REF!</v>
      </c>
      <c r="Q32" s="33" t="e">
        <f t="shared" ref="Q32:Q53" si="24">P32*M32</f>
        <v>#REF!</v>
      </c>
      <c r="R32" s="1" t="str">
        <f t="shared" ref="R32:R53" si="25">L32</f>
        <v>1/2 lbs</v>
      </c>
      <c r="S32" s="6" t="e">
        <f t="shared" ref="S32:S53" si="26">O32</f>
        <v>#REF!</v>
      </c>
      <c r="AE32" s="13"/>
      <c r="AV32" s="1" t="s">
        <v>560</v>
      </c>
      <c r="AW32" s="13" t="s">
        <v>1008</v>
      </c>
      <c r="BE32" s="13"/>
      <c r="BF32" s="13">
        <v>0.1</v>
      </c>
      <c r="BG32" s="1" t="s">
        <v>1003</v>
      </c>
      <c r="BH32" s="13" t="s">
        <v>1182</v>
      </c>
      <c r="BI32" s="13"/>
      <c r="CI32" s="13"/>
      <c r="CK32" s="1" t="s">
        <v>313</v>
      </c>
      <c r="CL32" s="1" t="s">
        <v>680</v>
      </c>
      <c r="CU32" s="1">
        <v>0.5</v>
      </c>
      <c r="CV32" s="6"/>
      <c r="CW32" s="6"/>
      <c r="CX32" s="6"/>
      <c r="CY32" s="8" t="e">
        <f t="shared" ref="CY32:CY53" si="27">BF32*M32*O32</f>
        <v>#REF!</v>
      </c>
      <c r="CZ32" s="8" t="e">
        <f t="shared" ref="CZ32:CZ53" si="28">CU32*M32*O32</f>
        <v>#REF!</v>
      </c>
      <c r="DA32" s="8" t="e">
        <f t="shared" ref="DA32:DA53" si="29">CW32*M32*O32</f>
        <v>#REF!</v>
      </c>
      <c r="DB32" s="8" t="e">
        <f t="shared" ref="DB32:DB53" si="30">SUM(CY32:CZ32)</f>
        <v>#REF!</v>
      </c>
      <c r="DC32" s="12">
        <f t="shared" ref="DC32:DC53" si="31">BF32+CU32</f>
        <v>0.6</v>
      </c>
      <c r="DD32" s="12"/>
    </row>
    <row r="33" spans="1:108" s="1" customFormat="1" ht="12" customHeight="1" x14ac:dyDescent="0.15">
      <c r="A33" s="3" t="s">
        <v>340</v>
      </c>
      <c r="B33" s="3" t="s">
        <v>323</v>
      </c>
      <c r="C33" s="1">
        <v>1</v>
      </c>
      <c r="D33" s="1" t="s">
        <v>315</v>
      </c>
      <c r="E33" s="2">
        <v>66</v>
      </c>
      <c r="F33" s="34">
        <f t="shared" si="16"/>
        <v>99</v>
      </c>
      <c r="G33" s="34" t="e">
        <f>F33*#REF!</f>
        <v>#REF!</v>
      </c>
      <c r="H33" s="33" t="e">
        <f t="shared" si="17"/>
        <v>#REF!</v>
      </c>
      <c r="I33" s="35" t="e">
        <f t="shared" si="18"/>
        <v>#REF!</v>
      </c>
      <c r="J33" s="33" t="e">
        <f t="shared" si="19"/>
        <v>#REF!</v>
      </c>
      <c r="K33" s="33" t="e">
        <f t="shared" si="20"/>
        <v>#REF!</v>
      </c>
      <c r="L33" s="33" t="s">
        <v>341</v>
      </c>
      <c r="M33" s="33">
        <v>1</v>
      </c>
      <c r="N33" s="33" t="e">
        <f t="shared" si="21"/>
        <v>#REF!</v>
      </c>
      <c r="O33" s="33" t="e">
        <f t="shared" si="22"/>
        <v>#REF!</v>
      </c>
      <c r="P33" s="33" t="e">
        <f t="shared" si="23"/>
        <v>#REF!</v>
      </c>
      <c r="Q33" s="33" t="e">
        <f t="shared" si="24"/>
        <v>#REF!</v>
      </c>
      <c r="R33" s="1" t="str">
        <f t="shared" si="25"/>
        <v>need 108</v>
      </c>
      <c r="S33" s="6" t="e">
        <f t="shared" si="26"/>
        <v>#REF!</v>
      </c>
      <c r="U33" s="13"/>
      <c r="AE33" s="13"/>
      <c r="BE33" s="13"/>
      <c r="BF33" s="13">
        <v>0.5</v>
      </c>
      <c r="BG33" s="1" t="s">
        <v>388</v>
      </c>
      <c r="BH33" s="13" t="s">
        <v>388</v>
      </c>
      <c r="BI33" s="13"/>
      <c r="CI33" s="13"/>
      <c r="CL33" s="1" t="s">
        <v>317</v>
      </c>
      <c r="CU33" s="1">
        <v>0.5</v>
      </c>
      <c r="CV33" s="6"/>
      <c r="CW33" s="6"/>
      <c r="CX33" s="6"/>
      <c r="CY33" s="8" t="e">
        <f t="shared" si="27"/>
        <v>#REF!</v>
      </c>
      <c r="CZ33" s="8" t="e">
        <f t="shared" si="28"/>
        <v>#REF!</v>
      </c>
      <c r="DA33" s="8" t="e">
        <f t="shared" si="29"/>
        <v>#REF!</v>
      </c>
      <c r="DB33" s="8" t="e">
        <f t="shared" si="30"/>
        <v>#REF!</v>
      </c>
      <c r="DC33" s="12">
        <f t="shared" si="31"/>
        <v>1</v>
      </c>
      <c r="DD33" s="12">
        <v>1</v>
      </c>
    </row>
    <row r="34" spans="1:108" s="1" customFormat="1" ht="12" customHeight="1" x14ac:dyDescent="0.15">
      <c r="A34" s="3" t="s">
        <v>360</v>
      </c>
      <c r="B34" s="3" t="s">
        <v>359</v>
      </c>
      <c r="C34" s="1">
        <v>20</v>
      </c>
      <c r="D34" s="1" t="s">
        <v>107</v>
      </c>
      <c r="E34" s="2">
        <v>42</v>
      </c>
      <c r="F34" s="34">
        <f t="shared" si="16"/>
        <v>63</v>
      </c>
      <c r="G34" s="34" t="e">
        <f>F34*#REF!</f>
        <v>#REF!</v>
      </c>
      <c r="H34" s="33" t="e">
        <f t="shared" si="17"/>
        <v>#REF!</v>
      </c>
      <c r="I34" s="35" t="e">
        <f t="shared" si="18"/>
        <v>#REF!</v>
      </c>
      <c r="J34" s="33" t="e">
        <f t="shared" si="19"/>
        <v>#REF!</v>
      </c>
      <c r="K34" s="33" t="e">
        <f t="shared" si="20"/>
        <v>#REF!</v>
      </c>
      <c r="L34" s="33" t="s">
        <v>108</v>
      </c>
      <c r="M34" s="33">
        <v>80</v>
      </c>
      <c r="N34" s="33" t="e">
        <f t="shared" si="21"/>
        <v>#REF!</v>
      </c>
      <c r="O34" s="33" t="e">
        <f t="shared" si="22"/>
        <v>#REF!</v>
      </c>
      <c r="P34" s="33" t="e">
        <f t="shared" si="23"/>
        <v>#REF!</v>
      </c>
      <c r="Q34" s="33" t="e">
        <f t="shared" si="24"/>
        <v>#REF!</v>
      </c>
      <c r="R34" s="1" t="str">
        <f t="shared" si="25"/>
        <v>4 oz</v>
      </c>
      <c r="S34" s="6" t="e">
        <f t="shared" si="26"/>
        <v>#REF!</v>
      </c>
      <c r="AC34" s="61">
        <v>19</v>
      </c>
      <c r="AD34" s="13" t="s">
        <v>361</v>
      </c>
      <c r="AE34" s="13" t="s">
        <v>361</v>
      </c>
      <c r="BF34" s="1">
        <v>1</v>
      </c>
      <c r="BG34" s="13" t="s">
        <v>407</v>
      </c>
      <c r="BH34" s="12"/>
      <c r="BR34" s="13" t="s">
        <v>361</v>
      </c>
      <c r="BS34" s="61">
        <v>16</v>
      </c>
      <c r="BT34" s="1" t="s">
        <v>1013</v>
      </c>
      <c r="BX34" s="13"/>
      <c r="CA34" s="13"/>
      <c r="CU34" s="1">
        <v>1</v>
      </c>
      <c r="CV34" s="6"/>
      <c r="CW34" s="6"/>
      <c r="CX34" s="6"/>
      <c r="CY34" s="8" t="e">
        <f t="shared" si="27"/>
        <v>#REF!</v>
      </c>
      <c r="CZ34" s="8" t="e">
        <f t="shared" si="28"/>
        <v>#REF!</v>
      </c>
      <c r="DA34" s="8" t="e">
        <f t="shared" si="29"/>
        <v>#REF!</v>
      </c>
      <c r="DB34" s="8" t="e">
        <f t="shared" si="30"/>
        <v>#REF!</v>
      </c>
      <c r="DC34" s="12">
        <f t="shared" si="31"/>
        <v>2</v>
      </c>
      <c r="DD34" s="1">
        <v>2</v>
      </c>
    </row>
    <row r="35" spans="1:108" s="1" customFormat="1" ht="12" customHeight="1" x14ac:dyDescent="0.15">
      <c r="A35" s="17" t="s">
        <v>364</v>
      </c>
      <c r="B35" s="3" t="s">
        <v>308</v>
      </c>
      <c r="C35" s="1">
        <v>14</v>
      </c>
      <c r="D35" s="13" t="s">
        <v>304</v>
      </c>
      <c r="E35" s="2">
        <v>60</v>
      </c>
      <c r="F35" s="34">
        <f t="shared" si="16"/>
        <v>90</v>
      </c>
      <c r="G35" s="34" t="e">
        <f>F35*#REF!</f>
        <v>#REF!</v>
      </c>
      <c r="H35" s="33" t="e">
        <f t="shared" si="17"/>
        <v>#REF!</v>
      </c>
      <c r="I35" s="35" t="e">
        <f t="shared" si="18"/>
        <v>#REF!</v>
      </c>
      <c r="J35" s="33" t="e">
        <f t="shared" si="19"/>
        <v>#REF!</v>
      </c>
      <c r="K35" s="33" t="e">
        <f t="shared" si="20"/>
        <v>#REF!</v>
      </c>
      <c r="L35" s="33" t="s">
        <v>106</v>
      </c>
      <c r="M35" s="33">
        <v>14</v>
      </c>
      <c r="N35" s="33" t="e">
        <f t="shared" si="21"/>
        <v>#REF!</v>
      </c>
      <c r="O35" s="33" t="e">
        <f t="shared" si="22"/>
        <v>#REF!</v>
      </c>
      <c r="P35" s="33" t="e">
        <f t="shared" si="23"/>
        <v>#REF!</v>
      </c>
      <c r="Q35" s="33" t="e">
        <f t="shared" si="24"/>
        <v>#REF!</v>
      </c>
      <c r="R35" s="1" t="str">
        <f t="shared" si="25"/>
        <v>bunch</v>
      </c>
      <c r="S35" s="6" t="e">
        <f t="shared" si="26"/>
        <v>#REF!</v>
      </c>
      <c r="AK35" s="13" t="s">
        <v>1183</v>
      </c>
      <c r="AL35" s="13" t="s">
        <v>368</v>
      </c>
      <c r="AM35" s="1">
        <v>12</v>
      </c>
      <c r="AN35" s="1">
        <v>13</v>
      </c>
      <c r="AO35" s="1">
        <v>7</v>
      </c>
      <c r="AP35" s="13" t="s">
        <v>361</v>
      </c>
      <c r="AQ35" s="1">
        <v>13</v>
      </c>
      <c r="AR35" s="13" t="s">
        <v>1184</v>
      </c>
      <c r="AV35" s="1" t="s">
        <v>368</v>
      </c>
      <c r="AW35" s="13" t="s">
        <v>361</v>
      </c>
      <c r="BF35" s="1">
        <v>1</v>
      </c>
      <c r="BG35" s="13" t="s">
        <v>1185</v>
      </c>
      <c r="BH35" s="13" t="s">
        <v>1185</v>
      </c>
      <c r="BX35" s="13"/>
      <c r="BZ35" s="13" t="s">
        <v>407</v>
      </c>
      <c r="CA35" s="13" t="s">
        <v>368</v>
      </c>
      <c r="CB35" s="13" t="s">
        <v>361</v>
      </c>
      <c r="CC35" s="1" t="s">
        <v>368</v>
      </c>
      <c r="CD35" s="1" t="s">
        <v>1186</v>
      </c>
      <c r="CE35" s="1" t="s">
        <v>578</v>
      </c>
      <c r="CF35" s="1">
        <v>19</v>
      </c>
      <c r="CG35" s="1" t="s">
        <v>1184</v>
      </c>
      <c r="CI35" s="13"/>
      <c r="CJ35" s="1" t="s">
        <v>1185</v>
      </c>
      <c r="CK35" s="1" t="s">
        <v>362</v>
      </c>
      <c r="CL35" s="1" t="s">
        <v>366</v>
      </c>
      <c r="CV35" s="6"/>
      <c r="CW35" s="6"/>
      <c r="CX35" s="6"/>
      <c r="CY35" s="8" t="e">
        <f t="shared" si="27"/>
        <v>#REF!</v>
      </c>
      <c r="CZ35" s="8" t="e">
        <f t="shared" si="28"/>
        <v>#REF!</v>
      </c>
      <c r="DA35" s="8" t="e">
        <f t="shared" si="29"/>
        <v>#REF!</v>
      </c>
      <c r="DB35" s="8" t="e">
        <f t="shared" si="30"/>
        <v>#REF!</v>
      </c>
      <c r="DC35" s="12">
        <f t="shared" si="31"/>
        <v>1</v>
      </c>
    </row>
    <row r="36" spans="1:108" s="1" customFormat="1" ht="12" customHeight="1" x14ac:dyDescent="0.15">
      <c r="A36" s="17" t="s">
        <v>370</v>
      </c>
      <c r="B36" s="3" t="s">
        <v>308</v>
      </c>
      <c r="C36" s="1">
        <v>10</v>
      </c>
      <c r="D36" s="13" t="s">
        <v>107</v>
      </c>
      <c r="E36" s="2">
        <v>78</v>
      </c>
      <c r="F36" s="34">
        <f t="shared" si="16"/>
        <v>117</v>
      </c>
      <c r="G36" s="34" t="e">
        <f>F36*#REF!</f>
        <v>#REF!</v>
      </c>
      <c r="H36" s="33" t="e">
        <f t="shared" si="17"/>
        <v>#REF!</v>
      </c>
      <c r="I36" s="35" t="e">
        <f t="shared" si="18"/>
        <v>#REF!</v>
      </c>
      <c r="J36" s="33" t="e">
        <f t="shared" si="19"/>
        <v>#REF!</v>
      </c>
      <c r="K36" s="33" t="e">
        <f t="shared" si="20"/>
        <v>#REF!</v>
      </c>
      <c r="L36" s="33" t="s">
        <v>110</v>
      </c>
      <c r="M36" s="33">
        <v>40</v>
      </c>
      <c r="N36" s="33" t="e">
        <f t="shared" si="21"/>
        <v>#REF!</v>
      </c>
      <c r="O36" s="33" t="e">
        <f t="shared" si="22"/>
        <v>#REF!</v>
      </c>
      <c r="P36" s="33" t="e">
        <f t="shared" si="23"/>
        <v>#REF!</v>
      </c>
      <c r="Q36" s="33" t="e">
        <f t="shared" si="24"/>
        <v>#REF!</v>
      </c>
      <c r="R36" s="33" t="str">
        <f t="shared" si="25"/>
        <v>1/4 lbs</v>
      </c>
      <c r="S36" s="6" t="e">
        <f t="shared" si="26"/>
        <v>#REF!</v>
      </c>
      <c r="AE36" s="13"/>
      <c r="AS36" s="1" t="s">
        <v>987</v>
      </c>
      <c r="AT36" s="13" t="s">
        <v>994</v>
      </c>
      <c r="AU36" s="1" t="s">
        <v>361</v>
      </c>
      <c r="AV36" s="1" t="s">
        <v>987</v>
      </c>
      <c r="AW36" s="13" t="s">
        <v>667</v>
      </c>
      <c r="BE36" s="13"/>
      <c r="BF36" s="1">
        <v>1</v>
      </c>
      <c r="BG36" s="13" t="s">
        <v>1008</v>
      </c>
      <c r="BH36" s="12" t="s">
        <v>1187</v>
      </c>
      <c r="CH36" s="1" t="s">
        <v>996</v>
      </c>
      <c r="CI36" s="1" t="s">
        <v>668</v>
      </c>
      <c r="CJ36" s="1" t="s">
        <v>667</v>
      </c>
      <c r="CK36" s="1" t="s">
        <v>542</v>
      </c>
      <c r="CL36" s="13" t="s">
        <v>667</v>
      </c>
      <c r="CU36" s="1">
        <v>1</v>
      </c>
      <c r="CV36" s="35"/>
      <c r="CW36" s="35"/>
      <c r="CX36" s="35"/>
      <c r="CY36" s="8" t="e">
        <f t="shared" si="27"/>
        <v>#REF!</v>
      </c>
      <c r="CZ36" s="8" t="e">
        <f t="shared" si="28"/>
        <v>#REF!</v>
      </c>
      <c r="DA36" s="8" t="e">
        <f t="shared" si="29"/>
        <v>#REF!</v>
      </c>
      <c r="DB36" s="8" t="e">
        <f t="shared" si="30"/>
        <v>#REF!</v>
      </c>
      <c r="DC36" s="12">
        <f t="shared" si="31"/>
        <v>2</v>
      </c>
      <c r="DD36" s="12"/>
    </row>
    <row r="37" spans="1:108" s="1" customFormat="1" ht="12" customHeight="1" x14ac:dyDescent="0.15">
      <c r="A37" s="17" t="s">
        <v>132</v>
      </c>
      <c r="B37" s="3" t="s">
        <v>323</v>
      </c>
      <c r="C37" s="1">
        <v>35</v>
      </c>
      <c r="D37" s="13" t="s">
        <v>107</v>
      </c>
      <c r="E37" s="2">
        <v>22</v>
      </c>
      <c r="F37" s="34">
        <f t="shared" si="16"/>
        <v>33</v>
      </c>
      <c r="G37" s="34" t="e">
        <f>F37*#REF!</f>
        <v>#REF!</v>
      </c>
      <c r="H37" s="33" t="e">
        <f t="shared" si="17"/>
        <v>#REF!</v>
      </c>
      <c r="I37" s="35" t="e">
        <f t="shared" si="18"/>
        <v>#REF!</v>
      </c>
      <c r="J37" s="33" t="e">
        <f t="shared" si="19"/>
        <v>#REF!</v>
      </c>
      <c r="K37" s="33" t="e">
        <f t="shared" si="20"/>
        <v>#REF!</v>
      </c>
      <c r="L37" s="33" t="s">
        <v>112</v>
      </c>
      <c r="M37" s="33">
        <v>70</v>
      </c>
      <c r="N37" s="33" t="e">
        <f t="shared" si="21"/>
        <v>#REF!</v>
      </c>
      <c r="O37" s="33" t="e">
        <f t="shared" si="22"/>
        <v>#REF!</v>
      </c>
      <c r="P37" s="33" t="e">
        <f t="shared" si="23"/>
        <v>#REF!</v>
      </c>
      <c r="Q37" s="33" t="e">
        <f t="shared" si="24"/>
        <v>#REF!</v>
      </c>
      <c r="R37" s="1" t="str">
        <f t="shared" si="25"/>
        <v>1/2 lbs</v>
      </c>
      <c r="S37" s="6" t="e">
        <f t="shared" si="26"/>
        <v>#REF!</v>
      </c>
      <c r="U37" s="13"/>
      <c r="AT37" s="61">
        <v>6</v>
      </c>
      <c r="AU37" s="61">
        <v>12</v>
      </c>
      <c r="AV37" s="61">
        <v>0</v>
      </c>
      <c r="AW37" s="61">
        <v>5</v>
      </c>
      <c r="BE37" s="13"/>
      <c r="BF37" s="13">
        <v>0.2</v>
      </c>
      <c r="BG37" s="1" t="s">
        <v>1188</v>
      </c>
      <c r="BH37" s="13" t="s">
        <v>1132</v>
      </c>
      <c r="BI37" s="13"/>
      <c r="CI37" s="13" t="s">
        <v>1189</v>
      </c>
      <c r="CJ37" s="1" t="s">
        <v>667</v>
      </c>
      <c r="CK37" s="61">
        <v>18</v>
      </c>
      <c r="CL37" s="1" t="s">
        <v>1132</v>
      </c>
      <c r="CV37" s="6"/>
      <c r="CW37" s="6"/>
      <c r="CX37" s="6"/>
      <c r="CY37" s="8" t="e">
        <f t="shared" si="27"/>
        <v>#REF!</v>
      </c>
      <c r="CZ37" s="8" t="e">
        <f t="shared" si="28"/>
        <v>#REF!</v>
      </c>
      <c r="DA37" s="8" t="e">
        <f t="shared" si="29"/>
        <v>#REF!</v>
      </c>
      <c r="DB37" s="8" t="e">
        <f t="shared" si="30"/>
        <v>#REF!</v>
      </c>
      <c r="DC37" s="12">
        <f t="shared" si="31"/>
        <v>0.2</v>
      </c>
      <c r="DD37" s="12">
        <v>1</v>
      </c>
    </row>
    <row r="38" spans="1:108" s="1" customFormat="1" ht="12" customHeight="1" x14ac:dyDescent="0.15">
      <c r="A38" s="17" t="s">
        <v>379</v>
      </c>
      <c r="B38" s="3" t="s">
        <v>323</v>
      </c>
      <c r="C38" s="1">
        <v>35</v>
      </c>
      <c r="D38" s="13" t="s">
        <v>107</v>
      </c>
      <c r="E38" s="2">
        <v>42</v>
      </c>
      <c r="F38" s="34">
        <f t="shared" si="16"/>
        <v>63</v>
      </c>
      <c r="G38" s="34" t="e">
        <f>F38*#REF!</f>
        <v>#REF!</v>
      </c>
      <c r="H38" s="33" t="e">
        <f t="shared" si="17"/>
        <v>#REF!</v>
      </c>
      <c r="I38" s="35" t="e">
        <f t="shared" si="18"/>
        <v>#REF!</v>
      </c>
      <c r="J38" s="33" t="e">
        <f t="shared" si="19"/>
        <v>#REF!</v>
      </c>
      <c r="K38" s="33" t="e">
        <f t="shared" si="20"/>
        <v>#REF!</v>
      </c>
      <c r="L38" s="33" t="s">
        <v>112</v>
      </c>
      <c r="M38" s="33">
        <v>70</v>
      </c>
      <c r="N38" s="33" t="e">
        <f t="shared" si="21"/>
        <v>#REF!</v>
      </c>
      <c r="O38" s="33" t="e">
        <f t="shared" si="22"/>
        <v>#REF!</v>
      </c>
      <c r="P38" s="33" t="e">
        <f t="shared" si="23"/>
        <v>#REF!</v>
      </c>
      <c r="Q38" s="33" t="e">
        <f t="shared" si="24"/>
        <v>#REF!</v>
      </c>
      <c r="R38" s="33" t="str">
        <f t="shared" si="25"/>
        <v>1/2 lbs</v>
      </c>
      <c r="S38" s="6" t="e">
        <f t="shared" si="26"/>
        <v>#REF!</v>
      </c>
      <c r="AE38" s="13"/>
      <c r="AT38" s="61">
        <v>7</v>
      </c>
      <c r="AU38" s="61">
        <v>9</v>
      </c>
      <c r="AV38" s="1">
        <v>0</v>
      </c>
      <c r="AW38" s="1">
        <v>0</v>
      </c>
      <c r="BE38" s="13"/>
      <c r="BF38" s="13">
        <v>0.25</v>
      </c>
      <c r="BG38" s="1" t="s">
        <v>1187</v>
      </c>
      <c r="BH38" s="13" t="s">
        <v>1187</v>
      </c>
      <c r="CI38" s="61">
        <v>6</v>
      </c>
      <c r="CJ38" s="1" t="s">
        <v>987</v>
      </c>
      <c r="CK38" s="61">
        <v>6</v>
      </c>
      <c r="CL38" s="1">
        <v>0</v>
      </c>
      <c r="CU38" s="1">
        <v>0.25</v>
      </c>
      <c r="CV38" s="35"/>
      <c r="CW38" s="35"/>
      <c r="CX38" s="35"/>
      <c r="CY38" s="8" t="e">
        <f t="shared" si="27"/>
        <v>#REF!</v>
      </c>
      <c r="CZ38" s="8" t="e">
        <f t="shared" si="28"/>
        <v>#REF!</v>
      </c>
      <c r="DA38" s="8" t="e">
        <f t="shared" si="29"/>
        <v>#REF!</v>
      </c>
      <c r="DB38" s="8" t="e">
        <f t="shared" si="30"/>
        <v>#REF!</v>
      </c>
      <c r="DC38" s="12">
        <f t="shared" si="31"/>
        <v>0.5</v>
      </c>
      <c r="DD38" s="12"/>
    </row>
    <row r="39" spans="1:108" s="1" customFormat="1" ht="12" customHeight="1" x14ac:dyDescent="0.15">
      <c r="A39" s="3" t="s">
        <v>389</v>
      </c>
      <c r="B39" s="3" t="s">
        <v>308</v>
      </c>
      <c r="C39" s="1">
        <v>22</v>
      </c>
      <c r="D39" s="1" t="s">
        <v>304</v>
      </c>
      <c r="E39" s="2">
        <v>32</v>
      </c>
      <c r="F39" s="34">
        <f t="shared" si="16"/>
        <v>48</v>
      </c>
      <c r="G39" s="34" t="e">
        <f>F39*#REF!</f>
        <v>#REF!</v>
      </c>
      <c r="H39" s="33" t="e">
        <f t="shared" si="17"/>
        <v>#REF!</v>
      </c>
      <c r="I39" s="35" t="e">
        <f t="shared" si="18"/>
        <v>#REF!</v>
      </c>
      <c r="J39" s="33" t="e">
        <f t="shared" si="19"/>
        <v>#REF!</v>
      </c>
      <c r="K39" s="33" t="e">
        <f t="shared" si="20"/>
        <v>#REF!</v>
      </c>
      <c r="L39" s="33" t="s">
        <v>374</v>
      </c>
      <c r="M39" s="33">
        <v>22</v>
      </c>
      <c r="N39" s="33" t="e">
        <f t="shared" si="21"/>
        <v>#REF!</v>
      </c>
      <c r="O39" s="33" t="e">
        <f t="shared" si="22"/>
        <v>#REF!</v>
      </c>
      <c r="P39" s="33" t="e">
        <f t="shared" si="23"/>
        <v>#REF!</v>
      </c>
      <c r="Q39" s="33" t="e">
        <f t="shared" si="24"/>
        <v>#REF!</v>
      </c>
      <c r="R39" s="1" t="str">
        <f t="shared" si="25"/>
        <v>1 head</v>
      </c>
      <c r="S39" s="6" t="e">
        <f t="shared" si="26"/>
        <v>#REF!</v>
      </c>
      <c r="AE39" s="13"/>
      <c r="AR39" s="1">
        <v>8</v>
      </c>
      <c r="AS39" s="1" t="s">
        <v>1190</v>
      </c>
      <c r="AT39" s="13" t="s">
        <v>1190</v>
      </c>
      <c r="AW39" s="1">
        <v>8</v>
      </c>
      <c r="BE39" s="13"/>
      <c r="BF39" s="1">
        <v>0.5</v>
      </c>
      <c r="BG39" s="13">
        <v>21</v>
      </c>
      <c r="BH39" s="13">
        <v>21</v>
      </c>
      <c r="CG39" s="1" t="s">
        <v>1191</v>
      </c>
      <c r="CH39" s="1" t="s">
        <v>635</v>
      </c>
      <c r="CI39" s="13" t="s">
        <v>635</v>
      </c>
      <c r="CL39" s="1">
        <v>15</v>
      </c>
      <c r="CU39" s="1">
        <v>0.5</v>
      </c>
      <c r="CV39" s="6"/>
      <c r="CW39" s="6"/>
      <c r="CX39" s="6"/>
      <c r="CY39" s="8" t="e">
        <f t="shared" si="27"/>
        <v>#REF!</v>
      </c>
      <c r="CZ39" s="8" t="e">
        <f t="shared" si="28"/>
        <v>#REF!</v>
      </c>
      <c r="DA39" s="8" t="e">
        <f t="shared" si="29"/>
        <v>#REF!</v>
      </c>
      <c r="DB39" s="8" t="e">
        <f t="shared" si="30"/>
        <v>#REF!</v>
      </c>
      <c r="DC39" s="12">
        <f t="shared" si="31"/>
        <v>1</v>
      </c>
      <c r="DD39" s="12"/>
    </row>
    <row r="40" spans="1:108" s="1" customFormat="1" ht="12" customHeight="1" x14ac:dyDescent="0.15">
      <c r="A40" s="3" t="s">
        <v>390</v>
      </c>
      <c r="B40" s="3" t="s">
        <v>343</v>
      </c>
      <c r="C40" s="1">
        <v>1</v>
      </c>
      <c r="D40" s="1" t="s">
        <v>107</v>
      </c>
      <c r="E40" s="2">
        <v>2</v>
      </c>
      <c r="F40" s="34">
        <f t="shared" si="16"/>
        <v>3</v>
      </c>
      <c r="G40" s="34" t="e">
        <f>F40*#REF!</f>
        <v>#REF!</v>
      </c>
      <c r="H40" s="33" t="e">
        <f t="shared" si="17"/>
        <v>#REF!</v>
      </c>
      <c r="I40" s="35" t="e">
        <f t="shared" si="18"/>
        <v>#REF!</v>
      </c>
      <c r="J40" s="33" t="e">
        <f t="shared" si="19"/>
        <v>#REF!</v>
      </c>
      <c r="K40" s="33" t="e">
        <f t="shared" si="20"/>
        <v>#REF!</v>
      </c>
      <c r="L40" s="33" t="s">
        <v>149</v>
      </c>
      <c r="M40" s="33">
        <v>1</v>
      </c>
      <c r="N40" s="33" t="e">
        <f t="shared" si="21"/>
        <v>#REF!</v>
      </c>
      <c r="O40" s="33" t="e">
        <f t="shared" si="22"/>
        <v>#REF!</v>
      </c>
      <c r="P40" s="33" t="e">
        <f t="shared" si="23"/>
        <v>#REF!</v>
      </c>
      <c r="Q40" s="33" t="e">
        <f t="shared" si="24"/>
        <v>#REF!</v>
      </c>
      <c r="R40" s="1" t="str">
        <f t="shared" si="25"/>
        <v>1 lbs</v>
      </c>
      <c r="S40" s="6" t="e">
        <f t="shared" si="26"/>
        <v>#REF!</v>
      </c>
      <c r="T40" s="61">
        <v>13</v>
      </c>
      <c r="U40" s="61">
        <v>8</v>
      </c>
      <c r="V40" s="61">
        <v>8</v>
      </c>
      <c r="W40" s="61">
        <v>4</v>
      </c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>
        <v>4</v>
      </c>
      <c r="AX40" s="61"/>
      <c r="AY40" s="61"/>
      <c r="AZ40" s="61"/>
      <c r="BA40" s="61"/>
      <c r="BB40" s="61"/>
      <c r="BC40" s="61"/>
      <c r="BD40" s="61"/>
      <c r="BE40" s="61"/>
      <c r="BF40" s="13">
        <v>15</v>
      </c>
      <c r="BG40" s="13" t="s">
        <v>993</v>
      </c>
      <c r="BH40" s="13" t="s">
        <v>993</v>
      </c>
      <c r="BI40" s="61">
        <v>10</v>
      </c>
      <c r="BJ40" s="61">
        <v>15</v>
      </c>
      <c r="BK40" s="61">
        <v>26</v>
      </c>
      <c r="BL40" s="66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>
        <v>16</v>
      </c>
      <c r="CM40" s="61"/>
      <c r="CN40" s="61"/>
      <c r="CO40" s="61"/>
      <c r="CP40" s="61"/>
      <c r="CQ40" s="61"/>
      <c r="CR40" s="61"/>
      <c r="CS40" s="61"/>
      <c r="CT40" s="61"/>
      <c r="CW40" s="6"/>
      <c r="CX40" s="6"/>
      <c r="CY40" s="8" t="e">
        <f t="shared" si="27"/>
        <v>#REF!</v>
      </c>
      <c r="CZ40" s="8" t="e">
        <f t="shared" si="28"/>
        <v>#REF!</v>
      </c>
      <c r="DA40" s="8" t="e">
        <f t="shared" si="29"/>
        <v>#REF!</v>
      </c>
      <c r="DB40" s="8" t="e">
        <f t="shared" si="30"/>
        <v>#REF!</v>
      </c>
      <c r="DC40" s="12">
        <f t="shared" si="31"/>
        <v>15</v>
      </c>
      <c r="DD40" s="12"/>
    </row>
    <row r="41" spans="1:108" s="1" customFormat="1" ht="12" customHeight="1" x14ac:dyDescent="0.15">
      <c r="A41" s="17" t="s">
        <v>401</v>
      </c>
      <c r="B41" s="3" t="s">
        <v>323</v>
      </c>
      <c r="C41" s="1">
        <v>22</v>
      </c>
      <c r="D41" s="13" t="s">
        <v>107</v>
      </c>
      <c r="E41" s="2">
        <v>88</v>
      </c>
      <c r="F41" s="34">
        <f t="shared" si="16"/>
        <v>132</v>
      </c>
      <c r="G41" s="34" t="e">
        <f>F41*#REF!</f>
        <v>#REF!</v>
      </c>
      <c r="H41" s="33" t="e">
        <f t="shared" si="17"/>
        <v>#REF!</v>
      </c>
      <c r="I41" s="35" t="e">
        <f t="shared" si="18"/>
        <v>#REF!</v>
      </c>
      <c r="J41" s="33" t="e">
        <f t="shared" si="19"/>
        <v>#REF!</v>
      </c>
      <c r="K41" s="33" t="e">
        <f t="shared" si="20"/>
        <v>#REF!</v>
      </c>
      <c r="L41" s="33" t="s">
        <v>112</v>
      </c>
      <c r="M41" s="33">
        <v>44</v>
      </c>
      <c r="N41" s="33" t="e">
        <f t="shared" si="21"/>
        <v>#REF!</v>
      </c>
      <c r="O41" s="33" t="e">
        <f t="shared" si="22"/>
        <v>#REF!</v>
      </c>
      <c r="P41" s="33" t="e">
        <f t="shared" si="23"/>
        <v>#REF!</v>
      </c>
      <c r="Q41" s="33" t="e">
        <f t="shared" si="24"/>
        <v>#REF!</v>
      </c>
      <c r="R41" s="1" t="str">
        <f t="shared" si="25"/>
        <v>1/2 lbs</v>
      </c>
      <c r="S41" s="6" t="e">
        <f t="shared" si="26"/>
        <v>#REF!</v>
      </c>
      <c r="AV41" s="13" t="s">
        <v>667</v>
      </c>
      <c r="AW41" s="1">
        <v>0</v>
      </c>
      <c r="BG41" s="13"/>
      <c r="BH41" s="13" t="s">
        <v>1192</v>
      </c>
      <c r="CJ41" s="1" t="s">
        <v>667</v>
      </c>
      <c r="CK41" s="13" t="s">
        <v>987</v>
      </c>
      <c r="CL41" s="1" t="s">
        <v>667</v>
      </c>
      <c r="CU41" s="1">
        <v>0.1</v>
      </c>
      <c r="CV41" s="6"/>
      <c r="CW41" s="6"/>
      <c r="CX41" s="6"/>
      <c r="CY41" s="8" t="e">
        <f t="shared" si="27"/>
        <v>#REF!</v>
      </c>
      <c r="CZ41" s="8" t="e">
        <f t="shared" si="28"/>
        <v>#REF!</v>
      </c>
      <c r="DA41" s="8" t="e">
        <f t="shared" si="29"/>
        <v>#REF!</v>
      </c>
      <c r="DB41" s="8" t="e">
        <f t="shared" si="30"/>
        <v>#REF!</v>
      </c>
      <c r="DC41" s="12">
        <f t="shared" si="31"/>
        <v>0.1</v>
      </c>
      <c r="DD41" s="12"/>
    </row>
    <row r="42" spans="1:108" s="1" customFormat="1" ht="12" customHeight="1" x14ac:dyDescent="0.15">
      <c r="A42" s="17" t="s">
        <v>172</v>
      </c>
      <c r="B42" s="3" t="s">
        <v>308</v>
      </c>
      <c r="C42" s="1">
        <v>10</v>
      </c>
      <c r="D42" s="13" t="s">
        <v>107</v>
      </c>
      <c r="E42" s="2">
        <v>68</v>
      </c>
      <c r="F42" s="34">
        <f t="shared" si="16"/>
        <v>102</v>
      </c>
      <c r="G42" s="34" t="e">
        <f>F42*#REF!</f>
        <v>#REF!</v>
      </c>
      <c r="H42" s="33" t="e">
        <f t="shared" si="17"/>
        <v>#REF!</v>
      </c>
      <c r="I42" s="35" t="e">
        <f t="shared" si="18"/>
        <v>#REF!</v>
      </c>
      <c r="J42" s="33" t="e">
        <f t="shared" si="19"/>
        <v>#REF!</v>
      </c>
      <c r="K42" s="33" t="e">
        <f t="shared" si="20"/>
        <v>#REF!</v>
      </c>
      <c r="L42" s="33" t="s">
        <v>110</v>
      </c>
      <c r="M42" s="33">
        <v>40</v>
      </c>
      <c r="N42" s="33" t="e">
        <f t="shared" si="21"/>
        <v>#REF!</v>
      </c>
      <c r="O42" s="33" t="e">
        <f t="shared" si="22"/>
        <v>#REF!</v>
      </c>
      <c r="P42" s="33" t="e">
        <f t="shared" si="23"/>
        <v>#REF!</v>
      </c>
      <c r="Q42" s="33" t="e">
        <f t="shared" si="24"/>
        <v>#REF!</v>
      </c>
      <c r="R42" s="1" t="str">
        <f t="shared" si="25"/>
        <v>1/4 lbs</v>
      </c>
      <c r="S42" s="6" t="e">
        <f t="shared" si="26"/>
        <v>#REF!</v>
      </c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>
        <v>5</v>
      </c>
      <c r="AK42" s="61">
        <v>2</v>
      </c>
      <c r="AL42" s="61">
        <v>2</v>
      </c>
      <c r="AM42" s="63">
        <v>2.5</v>
      </c>
      <c r="AN42" s="66" t="s">
        <v>78</v>
      </c>
      <c r="AO42" s="61">
        <v>4</v>
      </c>
      <c r="AP42" s="61">
        <v>4</v>
      </c>
      <c r="AQ42" s="61">
        <v>3</v>
      </c>
      <c r="AR42" s="61">
        <v>4</v>
      </c>
      <c r="AS42" s="61">
        <v>3</v>
      </c>
      <c r="AT42" s="61">
        <v>2</v>
      </c>
      <c r="AU42" s="61">
        <v>3</v>
      </c>
      <c r="AV42" s="61">
        <v>5</v>
      </c>
      <c r="AW42" s="61">
        <v>4</v>
      </c>
      <c r="AX42" s="61"/>
      <c r="AY42" s="61"/>
      <c r="AZ42" s="61"/>
      <c r="BA42" s="61"/>
      <c r="BB42" s="61"/>
      <c r="BC42" s="61"/>
      <c r="BD42" s="61"/>
      <c r="BE42" s="61"/>
      <c r="BF42" s="1">
        <v>0.5</v>
      </c>
      <c r="BG42" s="13" t="s">
        <v>987</v>
      </c>
      <c r="BH42" s="13" t="s">
        <v>987</v>
      </c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>
        <v>10</v>
      </c>
      <c r="BZ42" s="61">
        <v>10</v>
      </c>
      <c r="CA42" s="61">
        <v>6</v>
      </c>
      <c r="CB42" s="61">
        <v>4</v>
      </c>
      <c r="CC42" s="61">
        <v>3</v>
      </c>
      <c r="CD42" s="61">
        <v>4</v>
      </c>
      <c r="CE42" s="61">
        <v>5</v>
      </c>
      <c r="CF42" s="61">
        <v>6</v>
      </c>
      <c r="CG42" s="61">
        <v>6</v>
      </c>
      <c r="CH42" s="61">
        <v>2</v>
      </c>
      <c r="CI42" s="61">
        <v>5</v>
      </c>
      <c r="CJ42" s="61" t="s">
        <v>1003</v>
      </c>
      <c r="CK42" s="61">
        <v>5</v>
      </c>
      <c r="CL42" s="61">
        <v>4</v>
      </c>
      <c r="CM42" s="61"/>
      <c r="CN42" s="61"/>
      <c r="CO42" s="61"/>
      <c r="CP42" s="61"/>
      <c r="CQ42" s="61"/>
      <c r="CR42" s="61"/>
      <c r="CS42" s="61"/>
      <c r="CT42" s="61"/>
      <c r="CU42" s="1">
        <v>0.5</v>
      </c>
      <c r="CV42" s="6"/>
      <c r="CW42" s="6"/>
      <c r="CX42" s="6"/>
      <c r="CY42" s="8" t="e">
        <f t="shared" si="27"/>
        <v>#REF!</v>
      </c>
      <c r="CZ42" s="8" t="e">
        <f t="shared" si="28"/>
        <v>#REF!</v>
      </c>
      <c r="DA42" s="8" t="e">
        <f t="shared" si="29"/>
        <v>#REF!</v>
      </c>
      <c r="DB42" s="8" t="e">
        <f t="shared" si="30"/>
        <v>#REF!</v>
      </c>
      <c r="DC42" s="12">
        <f t="shared" si="31"/>
        <v>1</v>
      </c>
      <c r="DD42" s="12"/>
    </row>
    <row r="43" spans="1:108" s="1" customFormat="1" ht="12" customHeight="1" x14ac:dyDescent="0.15">
      <c r="A43" s="17" t="s">
        <v>183</v>
      </c>
      <c r="B43" s="3" t="s">
        <v>343</v>
      </c>
      <c r="C43" s="1">
        <v>1</v>
      </c>
      <c r="D43" s="13" t="s">
        <v>106</v>
      </c>
      <c r="E43" s="2">
        <v>2.25</v>
      </c>
      <c r="F43" s="34">
        <f t="shared" si="16"/>
        <v>3.375</v>
      </c>
      <c r="G43" s="34" t="e">
        <f>F43*#REF!</f>
        <v>#REF!</v>
      </c>
      <c r="H43" s="33" t="e">
        <f t="shared" si="17"/>
        <v>#REF!</v>
      </c>
      <c r="I43" s="35" t="e">
        <f t="shared" si="18"/>
        <v>#REF!</v>
      </c>
      <c r="J43" s="33" t="e">
        <f t="shared" si="19"/>
        <v>#REF!</v>
      </c>
      <c r="K43" s="33" t="e">
        <f t="shared" si="20"/>
        <v>#REF!</v>
      </c>
      <c r="L43" s="33" t="s">
        <v>106</v>
      </c>
      <c r="M43" s="33">
        <v>1.2</v>
      </c>
      <c r="N43" s="33" t="e">
        <f t="shared" si="21"/>
        <v>#REF!</v>
      </c>
      <c r="O43" s="33" t="e">
        <f t="shared" si="22"/>
        <v>#REF!</v>
      </c>
      <c r="P43" s="33" t="e">
        <f t="shared" si="23"/>
        <v>#REF!</v>
      </c>
      <c r="Q43" s="33" t="e">
        <f t="shared" si="24"/>
        <v>#REF!</v>
      </c>
      <c r="R43" s="1" t="str">
        <f t="shared" si="25"/>
        <v>bunch</v>
      </c>
      <c r="S43" s="6" t="e">
        <f t="shared" si="26"/>
        <v>#REF!</v>
      </c>
      <c r="AW43" s="1">
        <v>9</v>
      </c>
      <c r="BF43" s="1">
        <v>4</v>
      </c>
      <c r="BG43" s="13">
        <v>4</v>
      </c>
      <c r="BH43" s="13">
        <v>4</v>
      </c>
      <c r="CL43" s="1">
        <v>12</v>
      </c>
      <c r="CV43" s="6"/>
      <c r="CW43" s="6"/>
      <c r="CX43" s="6"/>
      <c r="CY43" s="8" t="e">
        <f t="shared" si="27"/>
        <v>#REF!</v>
      </c>
      <c r="CZ43" s="8" t="e">
        <f t="shared" si="28"/>
        <v>#REF!</v>
      </c>
      <c r="DA43" s="8" t="e">
        <f t="shared" si="29"/>
        <v>#REF!</v>
      </c>
      <c r="DB43" s="8" t="e">
        <f t="shared" si="30"/>
        <v>#REF!</v>
      </c>
      <c r="DC43" s="12">
        <f t="shared" si="31"/>
        <v>4</v>
      </c>
      <c r="DD43" s="12"/>
    </row>
    <row r="44" spans="1:108" s="1" customFormat="1" ht="12" customHeight="1" x14ac:dyDescent="0.15">
      <c r="A44" s="17" t="s">
        <v>192</v>
      </c>
      <c r="B44" s="3" t="s">
        <v>308</v>
      </c>
      <c r="C44" s="1">
        <v>12</v>
      </c>
      <c r="D44" s="13" t="s">
        <v>304</v>
      </c>
      <c r="E44" s="2">
        <v>38</v>
      </c>
      <c r="F44" s="34">
        <f t="shared" si="16"/>
        <v>57</v>
      </c>
      <c r="G44" s="34" t="e">
        <f>F44*#REF!</f>
        <v>#REF!</v>
      </c>
      <c r="H44" s="33" t="e">
        <f t="shared" si="17"/>
        <v>#REF!</v>
      </c>
      <c r="I44" s="35" t="e">
        <f t="shared" si="18"/>
        <v>#REF!</v>
      </c>
      <c r="J44" s="33" t="e">
        <f t="shared" si="19"/>
        <v>#REF!</v>
      </c>
      <c r="K44" s="33" t="e">
        <f t="shared" si="20"/>
        <v>#REF!</v>
      </c>
      <c r="L44" s="33" t="s">
        <v>106</v>
      </c>
      <c r="M44" s="33">
        <v>12</v>
      </c>
      <c r="N44" s="33" t="e">
        <f t="shared" si="21"/>
        <v>#REF!</v>
      </c>
      <c r="O44" s="33" t="e">
        <f t="shared" si="22"/>
        <v>#REF!</v>
      </c>
      <c r="P44" s="33" t="e">
        <f t="shared" si="23"/>
        <v>#REF!</v>
      </c>
      <c r="Q44" s="33" t="e">
        <f t="shared" si="24"/>
        <v>#REF!</v>
      </c>
      <c r="R44" s="33" t="str">
        <f t="shared" si="25"/>
        <v>bunch</v>
      </c>
      <c r="S44" s="6" t="e">
        <f t="shared" si="26"/>
        <v>#REF!</v>
      </c>
      <c r="AE44" s="13"/>
      <c r="AV44" s="13" t="s">
        <v>368</v>
      </c>
      <c r="AW44" s="13" t="s">
        <v>408</v>
      </c>
      <c r="BE44" s="13"/>
      <c r="BF44" s="13">
        <v>1</v>
      </c>
      <c r="BG44" s="1" t="s">
        <v>367</v>
      </c>
      <c r="BH44" s="1">
        <v>7</v>
      </c>
      <c r="CJ44" s="1" t="s">
        <v>578</v>
      </c>
      <c r="CK44" s="1">
        <v>10</v>
      </c>
      <c r="CL44" s="1">
        <v>10</v>
      </c>
      <c r="CU44" s="1">
        <v>1</v>
      </c>
      <c r="CV44" s="35"/>
      <c r="CW44" s="35"/>
      <c r="CX44" s="35"/>
      <c r="CY44" s="8" t="e">
        <f t="shared" si="27"/>
        <v>#REF!</v>
      </c>
      <c r="CZ44" s="8" t="e">
        <f t="shared" si="28"/>
        <v>#REF!</v>
      </c>
      <c r="DA44" s="8" t="e">
        <f t="shared" si="29"/>
        <v>#REF!</v>
      </c>
      <c r="DB44" s="8" t="e">
        <f t="shared" si="30"/>
        <v>#REF!</v>
      </c>
      <c r="DC44" s="12">
        <f t="shared" si="31"/>
        <v>2</v>
      </c>
      <c r="DD44" s="12">
        <v>2</v>
      </c>
    </row>
    <row r="45" spans="1:108" s="1" customFormat="1" ht="12" customHeight="1" x14ac:dyDescent="0.15">
      <c r="A45" s="3" t="s">
        <v>475</v>
      </c>
      <c r="B45" s="3" t="s">
        <v>472</v>
      </c>
      <c r="C45" s="1">
        <v>5</v>
      </c>
      <c r="D45" s="1" t="s">
        <v>107</v>
      </c>
      <c r="E45" s="2">
        <v>18</v>
      </c>
      <c r="F45" s="34">
        <f t="shared" si="16"/>
        <v>27</v>
      </c>
      <c r="G45" s="34" t="e">
        <f>F45*#REF!</f>
        <v>#REF!</v>
      </c>
      <c r="H45" s="33" t="e">
        <f t="shared" si="17"/>
        <v>#REF!</v>
      </c>
      <c r="I45" s="35" t="e">
        <f t="shared" si="18"/>
        <v>#REF!</v>
      </c>
      <c r="J45" s="33" t="e">
        <f t="shared" si="19"/>
        <v>#REF!</v>
      </c>
      <c r="K45" s="33" t="e">
        <f t="shared" si="20"/>
        <v>#REF!</v>
      </c>
      <c r="L45" s="33" t="s">
        <v>112</v>
      </c>
      <c r="M45" s="33">
        <v>10</v>
      </c>
      <c r="N45" s="33" t="e">
        <f t="shared" si="21"/>
        <v>#REF!</v>
      </c>
      <c r="O45" s="33" t="e">
        <f t="shared" si="22"/>
        <v>#REF!</v>
      </c>
      <c r="P45" s="33" t="e">
        <f t="shared" si="23"/>
        <v>#REF!</v>
      </c>
      <c r="Q45" s="33" t="e">
        <f t="shared" si="24"/>
        <v>#REF!</v>
      </c>
      <c r="R45" s="1" t="str">
        <f t="shared" si="25"/>
        <v>1/2 lbs</v>
      </c>
      <c r="S45" s="6" t="e">
        <f t="shared" si="26"/>
        <v>#REF!</v>
      </c>
      <c r="T45" s="61"/>
      <c r="U45" s="61" t="s">
        <v>473</v>
      </c>
      <c r="V45" s="66" t="s">
        <v>1193</v>
      </c>
      <c r="W45" s="66" t="s">
        <v>1194</v>
      </c>
      <c r="X45" s="66" t="s">
        <v>493</v>
      </c>
      <c r="Y45" s="61" t="s">
        <v>407</v>
      </c>
      <c r="Z45" s="61" t="s">
        <v>1195</v>
      </c>
      <c r="AA45" s="66" t="s">
        <v>473</v>
      </c>
      <c r="AB45" s="66" t="s">
        <v>410</v>
      </c>
      <c r="AC45" s="66" t="s">
        <v>362</v>
      </c>
      <c r="AD45" s="66" t="s">
        <v>1196</v>
      </c>
      <c r="AE45" s="66" t="s">
        <v>362</v>
      </c>
      <c r="AF45" s="61" t="s">
        <v>476</v>
      </c>
      <c r="AG45" s="66" t="s">
        <v>407</v>
      </c>
      <c r="AH45" s="61" t="s">
        <v>407</v>
      </c>
      <c r="AI45" s="61" t="s">
        <v>406</v>
      </c>
      <c r="AJ45" s="66" t="s">
        <v>407</v>
      </c>
      <c r="AK45" s="61" t="s">
        <v>407</v>
      </c>
      <c r="AL45" s="66" t="s">
        <v>362</v>
      </c>
      <c r="AM45" s="61" t="s">
        <v>473</v>
      </c>
      <c r="AN45" s="66" t="s">
        <v>407</v>
      </c>
      <c r="AO45" s="66" t="s">
        <v>410</v>
      </c>
      <c r="AP45" s="13" t="s">
        <v>406</v>
      </c>
      <c r="AQ45" s="61" t="s">
        <v>476</v>
      </c>
      <c r="AR45" s="66" t="s">
        <v>407</v>
      </c>
      <c r="AS45" s="61" t="s">
        <v>362</v>
      </c>
      <c r="AT45" s="66" t="s">
        <v>1197</v>
      </c>
      <c r="AU45" s="61" t="s">
        <v>486</v>
      </c>
      <c r="AV45" s="66" t="s">
        <v>1198</v>
      </c>
      <c r="AW45" s="66" t="s">
        <v>361</v>
      </c>
      <c r="AX45" s="61"/>
      <c r="AY45" s="61"/>
      <c r="AZ45" s="61"/>
      <c r="BA45" s="61"/>
      <c r="BB45" s="61"/>
      <c r="BC45" s="61"/>
      <c r="BD45" s="61"/>
      <c r="BE45" s="61"/>
      <c r="BF45" s="13">
        <v>2</v>
      </c>
      <c r="BG45" s="13" t="s">
        <v>406</v>
      </c>
      <c r="BH45" s="13"/>
      <c r="BI45" s="61"/>
      <c r="BJ45" s="61" t="s">
        <v>406</v>
      </c>
      <c r="BK45" s="66" t="s">
        <v>406</v>
      </c>
      <c r="BL45" s="66" t="s">
        <v>406</v>
      </c>
      <c r="BM45" s="66" t="s">
        <v>477</v>
      </c>
      <c r="BN45" s="66" t="s">
        <v>476</v>
      </c>
      <c r="BO45" s="66" t="s">
        <v>476</v>
      </c>
      <c r="BP45" s="61" t="s">
        <v>484</v>
      </c>
      <c r="BQ45" s="61" t="s">
        <v>1199</v>
      </c>
      <c r="BR45" s="66" t="s">
        <v>476</v>
      </c>
      <c r="BS45" s="61" t="s">
        <v>410</v>
      </c>
      <c r="BT45" s="61" t="s">
        <v>482</v>
      </c>
      <c r="BU45" s="61" t="s">
        <v>1200</v>
      </c>
      <c r="BV45" s="61" t="s">
        <v>406</v>
      </c>
      <c r="BW45" s="61" t="s">
        <v>410</v>
      </c>
      <c r="BX45" s="66" t="s">
        <v>489</v>
      </c>
      <c r="BY45" s="66" t="s">
        <v>484</v>
      </c>
      <c r="BZ45" s="66" t="s">
        <v>488</v>
      </c>
      <c r="CA45" s="61" t="s">
        <v>406</v>
      </c>
      <c r="CB45" s="66" t="s">
        <v>362</v>
      </c>
      <c r="CC45" s="61" t="s">
        <v>407</v>
      </c>
      <c r="CD45" s="61" t="s">
        <v>496</v>
      </c>
      <c r="CE45" s="1" t="s">
        <v>407</v>
      </c>
      <c r="CF45" s="61" t="s">
        <v>473</v>
      </c>
      <c r="CG45" s="61" t="s">
        <v>1194</v>
      </c>
      <c r="CH45" s="61" t="s">
        <v>362</v>
      </c>
      <c r="CI45" s="61" t="s">
        <v>476</v>
      </c>
      <c r="CJ45" s="61" t="s">
        <v>410</v>
      </c>
      <c r="CK45" s="66" t="s">
        <v>476</v>
      </c>
      <c r="CL45" s="61"/>
      <c r="CM45" s="61"/>
      <c r="CN45" s="61"/>
      <c r="CO45" s="61"/>
      <c r="CP45" s="61"/>
      <c r="CQ45" s="61"/>
      <c r="CR45" s="61"/>
      <c r="CS45" s="61"/>
      <c r="CT45" s="61"/>
      <c r="CU45" s="1">
        <v>3</v>
      </c>
      <c r="CW45" s="6"/>
      <c r="CX45" s="6"/>
      <c r="CY45" s="8" t="e">
        <f t="shared" si="27"/>
        <v>#REF!</v>
      </c>
      <c r="CZ45" s="8" t="e">
        <f t="shared" si="28"/>
        <v>#REF!</v>
      </c>
      <c r="DA45" s="8" t="e">
        <f t="shared" si="29"/>
        <v>#REF!</v>
      </c>
      <c r="DB45" s="8" t="e">
        <f t="shared" si="30"/>
        <v>#REF!</v>
      </c>
      <c r="DC45" s="12">
        <f t="shared" si="31"/>
        <v>5</v>
      </c>
      <c r="DD45" s="12">
        <v>5</v>
      </c>
    </row>
    <row r="46" spans="1:108" s="1" customFormat="1" ht="12" customHeight="1" x14ac:dyDescent="0.15">
      <c r="A46" s="3" t="s">
        <v>490</v>
      </c>
      <c r="B46" s="3" t="s">
        <v>308</v>
      </c>
      <c r="C46" s="1">
        <v>5</v>
      </c>
      <c r="D46" s="1" t="s">
        <v>107</v>
      </c>
      <c r="E46" s="2">
        <v>23</v>
      </c>
      <c r="F46" s="34">
        <f t="shared" si="16"/>
        <v>34.5</v>
      </c>
      <c r="G46" s="34" t="e">
        <f>F46*#REF!</f>
        <v>#REF!</v>
      </c>
      <c r="H46" s="33" t="e">
        <f t="shared" si="17"/>
        <v>#REF!</v>
      </c>
      <c r="I46" s="35" t="e">
        <f t="shared" si="18"/>
        <v>#REF!</v>
      </c>
      <c r="J46" s="33" t="e">
        <f t="shared" si="19"/>
        <v>#REF!</v>
      </c>
      <c r="K46" s="33" t="e">
        <f t="shared" si="20"/>
        <v>#REF!</v>
      </c>
      <c r="L46" s="33" t="s">
        <v>1201</v>
      </c>
      <c r="M46" s="33">
        <v>10</v>
      </c>
      <c r="N46" s="33" t="e">
        <f t="shared" si="21"/>
        <v>#REF!</v>
      </c>
      <c r="O46" s="33" t="e">
        <f t="shared" si="22"/>
        <v>#REF!</v>
      </c>
      <c r="P46" s="33" t="e">
        <f t="shared" si="23"/>
        <v>#REF!</v>
      </c>
      <c r="Q46" s="33" t="e">
        <f t="shared" si="24"/>
        <v>#REF!</v>
      </c>
      <c r="R46" s="1" t="str">
        <f t="shared" si="25"/>
        <v>need 34</v>
      </c>
      <c r="S46" s="6" t="e">
        <f t="shared" si="26"/>
        <v>#REF!</v>
      </c>
      <c r="T46" s="61"/>
      <c r="U46" s="61" t="s">
        <v>361</v>
      </c>
      <c r="V46" s="66" t="s">
        <v>388</v>
      </c>
      <c r="W46" s="66" t="s">
        <v>362</v>
      </c>
      <c r="X46" s="66" t="s">
        <v>361</v>
      </c>
      <c r="Y46" s="61" t="s">
        <v>313</v>
      </c>
      <c r="Z46" s="61" t="s">
        <v>361</v>
      </c>
      <c r="AA46" s="66" t="s">
        <v>313</v>
      </c>
      <c r="AB46" s="66" t="s">
        <v>595</v>
      </c>
      <c r="AC46" s="66" t="s">
        <v>361</v>
      </c>
      <c r="AD46" s="66" t="s">
        <v>386</v>
      </c>
      <c r="AE46" s="66" t="s">
        <v>361</v>
      </c>
      <c r="AF46" s="61" t="s">
        <v>407</v>
      </c>
      <c r="AG46" s="66" t="s">
        <v>595</v>
      </c>
      <c r="AH46" s="61" t="s">
        <v>361</v>
      </c>
      <c r="AI46" s="61" t="s">
        <v>361</v>
      </c>
      <c r="AJ46" s="66" t="s">
        <v>313</v>
      </c>
      <c r="AK46" s="61" t="s">
        <v>1202</v>
      </c>
      <c r="AL46" s="66" t="s">
        <v>313</v>
      </c>
      <c r="AM46" s="61" t="s">
        <v>361</v>
      </c>
      <c r="AN46" s="66" t="s">
        <v>313</v>
      </c>
      <c r="AO46" s="66" t="s">
        <v>361</v>
      </c>
      <c r="AP46" s="13" t="s">
        <v>313</v>
      </c>
      <c r="AQ46" s="61" t="s">
        <v>313</v>
      </c>
      <c r="AR46" s="66" t="s">
        <v>313</v>
      </c>
      <c r="AS46" s="61" t="s">
        <v>361</v>
      </c>
      <c r="AT46" s="66" t="s">
        <v>317</v>
      </c>
      <c r="AU46" s="61" t="s">
        <v>313</v>
      </c>
      <c r="AV46" s="66" t="s">
        <v>1203</v>
      </c>
      <c r="AW46" s="66" t="s">
        <v>313</v>
      </c>
      <c r="AX46" s="61"/>
      <c r="AY46" s="61"/>
      <c r="AZ46" s="61"/>
      <c r="BA46" s="61"/>
      <c r="BB46" s="61"/>
      <c r="BC46" s="61"/>
      <c r="BD46" s="61"/>
      <c r="BE46" s="61"/>
      <c r="BF46" s="13">
        <v>1</v>
      </c>
      <c r="BG46" s="13" t="s">
        <v>1204</v>
      </c>
      <c r="BH46" s="13" t="s">
        <v>1205</v>
      </c>
      <c r="BI46" s="61"/>
      <c r="BJ46" s="61" t="s">
        <v>312</v>
      </c>
      <c r="BK46" s="66" t="s">
        <v>388</v>
      </c>
      <c r="BL46" s="66" t="s">
        <v>361</v>
      </c>
      <c r="BM46" s="66" t="s">
        <v>313</v>
      </c>
      <c r="BN46" s="66" t="s">
        <v>1206</v>
      </c>
      <c r="BO46" s="66" t="s">
        <v>317</v>
      </c>
      <c r="BP46" s="61" t="s">
        <v>317</v>
      </c>
      <c r="BQ46" s="61" t="s">
        <v>317</v>
      </c>
      <c r="BR46" s="66" t="s">
        <v>386</v>
      </c>
      <c r="BS46" s="61" t="s">
        <v>361</v>
      </c>
      <c r="BT46" s="61" t="s">
        <v>1207</v>
      </c>
      <c r="BU46" s="61" t="s">
        <v>361</v>
      </c>
      <c r="BV46" s="61" t="s">
        <v>361</v>
      </c>
      <c r="BW46" s="61" t="s">
        <v>1208</v>
      </c>
      <c r="BX46" s="66" t="s">
        <v>386</v>
      </c>
      <c r="BY46" s="66" t="s">
        <v>362</v>
      </c>
      <c r="BZ46" s="61"/>
      <c r="CA46" s="61" t="s">
        <v>386</v>
      </c>
      <c r="CB46" s="66" t="s">
        <v>313</v>
      </c>
      <c r="CC46" s="61" t="s">
        <v>313</v>
      </c>
      <c r="CD46" s="61" t="s">
        <v>388</v>
      </c>
      <c r="CE46" s="1" t="s">
        <v>560</v>
      </c>
      <c r="CF46" s="61" t="s">
        <v>361</v>
      </c>
      <c r="CG46" s="61" t="s">
        <v>1209</v>
      </c>
      <c r="CH46" s="61" t="s">
        <v>78</v>
      </c>
      <c r="CI46" s="61" t="s">
        <v>1203</v>
      </c>
      <c r="CJ46" s="61" t="s">
        <v>313</v>
      </c>
      <c r="CK46" s="66" t="s">
        <v>313</v>
      </c>
      <c r="CL46" s="61" t="s">
        <v>361</v>
      </c>
      <c r="CM46" s="61"/>
      <c r="CN46" s="61"/>
      <c r="CO46" s="61"/>
      <c r="CP46" s="61"/>
      <c r="CQ46" s="61"/>
      <c r="CR46" s="61"/>
      <c r="CS46" s="61"/>
      <c r="CT46" s="61"/>
      <c r="CU46" s="1">
        <v>1</v>
      </c>
      <c r="CW46" s="6"/>
      <c r="CX46" s="6"/>
      <c r="CY46" s="8" t="e">
        <f t="shared" si="27"/>
        <v>#REF!</v>
      </c>
      <c r="CZ46" s="8" t="e">
        <f t="shared" si="28"/>
        <v>#REF!</v>
      </c>
      <c r="DA46" s="8" t="e">
        <f t="shared" si="29"/>
        <v>#REF!</v>
      </c>
      <c r="DB46" s="8" t="e">
        <f t="shared" si="30"/>
        <v>#REF!</v>
      </c>
      <c r="DC46" s="12">
        <f t="shared" si="31"/>
        <v>2</v>
      </c>
      <c r="DD46" s="12">
        <v>2</v>
      </c>
    </row>
    <row r="47" spans="1:108" s="1" customFormat="1" ht="12" customHeight="1" x14ac:dyDescent="0.15">
      <c r="A47" s="3" t="s">
        <v>494</v>
      </c>
      <c r="B47" s="3" t="s">
        <v>495</v>
      </c>
      <c r="C47" s="1">
        <v>3</v>
      </c>
      <c r="D47" s="1" t="s">
        <v>107</v>
      </c>
      <c r="E47" s="2">
        <v>28</v>
      </c>
      <c r="F47" s="34">
        <f t="shared" si="16"/>
        <v>42</v>
      </c>
      <c r="G47" s="34" t="e">
        <f>F47*#REF!</f>
        <v>#REF!</v>
      </c>
      <c r="H47" s="33" t="e">
        <f t="shared" si="17"/>
        <v>#REF!</v>
      </c>
      <c r="I47" s="35" t="e">
        <f t="shared" si="18"/>
        <v>#REF!</v>
      </c>
      <c r="J47" s="33" t="e">
        <f t="shared" si="19"/>
        <v>#REF!</v>
      </c>
      <c r="K47" s="33" t="e">
        <f t="shared" si="20"/>
        <v>#REF!</v>
      </c>
      <c r="L47" s="33" t="s">
        <v>110</v>
      </c>
      <c r="M47" s="33">
        <v>12</v>
      </c>
      <c r="N47" s="33" t="e">
        <f t="shared" si="21"/>
        <v>#REF!</v>
      </c>
      <c r="O47" s="33" t="e">
        <f t="shared" si="22"/>
        <v>#REF!</v>
      </c>
      <c r="P47" s="33" t="e">
        <f t="shared" si="23"/>
        <v>#REF!</v>
      </c>
      <c r="Q47" s="33" t="e">
        <f t="shared" si="24"/>
        <v>#REF!</v>
      </c>
      <c r="R47" s="1" t="str">
        <f t="shared" si="25"/>
        <v>1/4 lbs</v>
      </c>
      <c r="S47" s="6" t="e">
        <f t="shared" si="26"/>
        <v>#REF!</v>
      </c>
      <c r="T47" s="61" t="s">
        <v>499</v>
      </c>
      <c r="U47" s="61" t="s">
        <v>362</v>
      </c>
      <c r="V47" s="66" t="s">
        <v>313</v>
      </c>
      <c r="W47" s="66" t="s">
        <v>386</v>
      </c>
      <c r="X47" s="66" t="s">
        <v>386</v>
      </c>
      <c r="Y47" s="61" t="s">
        <v>362</v>
      </c>
      <c r="Z47" s="61" t="s">
        <v>362</v>
      </c>
      <c r="AA47" s="66" t="s">
        <v>362</v>
      </c>
      <c r="AB47" s="66" t="s">
        <v>362</v>
      </c>
      <c r="AC47" s="66" t="s">
        <v>493</v>
      </c>
      <c r="AD47" s="66" t="s">
        <v>500</v>
      </c>
      <c r="AE47" s="66" t="s">
        <v>493</v>
      </c>
      <c r="AF47" s="61" t="s">
        <v>597</v>
      </c>
      <c r="AG47" s="66" t="s">
        <v>362</v>
      </c>
      <c r="AH47" s="61" t="s">
        <v>1210</v>
      </c>
      <c r="AI47" s="61" t="s">
        <v>362</v>
      </c>
      <c r="AJ47" s="66" t="s">
        <v>407</v>
      </c>
      <c r="AK47" s="61" t="s">
        <v>361</v>
      </c>
      <c r="AL47" s="65">
        <v>0</v>
      </c>
      <c r="AM47" s="61" t="s">
        <v>1211</v>
      </c>
      <c r="AN47" s="66" t="s">
        <v>474</v>
      </c>
      <c r="AO47" s="66" t="s">
        <v>361</v>
      </c>
      <c r="AP47" s="13" t="s">
        <v>501</v>
      </c>
      <c r="AQ47" s="61" t="s">
        <v>436</v>
      </c>
      <c r="AR47" s="66" t="s">
        <v>1193</v>
      </c>
      <c r="AS47" s="61" t="s">
        <v>361</v>
      </c>
      <c r="AT47" s="66" t="s">
        <v>474</v>
      </c>
      <c r="AU47" s="61" t="s">
        <v>386</v>
      </c>
      <c r="AV47" s="66" t="s">
        <v>361</v>
      </c>
      <c r="AW47" s="66" t="s">
        <v>506</v>
      </c>
      <c r="AX47" s="61"/>
      <c r="AY47" s="61"/>
      <c r="AZ47" s="61"/>
      <c r="BA47" s="61"/>
      <c r="BB47" s="61"/>
      <c r="BC47" s="61"/>
      <c r="BD47" s="61"/>
      <c r="BE47" s="61"/>
      <c r="BF47" s="13">
        <v>1</v>
      </c>
      <c r="BG47" s="13" t="s">
        <v>362</v>
      </c>
      <c r="BH47" s="13" t="s">
        <v>362</v>
      </c>
      <c r="BI47" s="61" t="s">
        <v>407</v>
      </c>
      <c r="BJ47" s="61" t="s">
        <v>361</v>
      </c>
      <c r="BK47" s="66" t="s">
        <v>305</v>
      </c>
      <c r="BL47" s="66" t="s">
        <v>361</v>
      </c>
      <c r="BM47" s="66" t="s">
        <v>1212</v>
      </c>
      <c r="BN47" s="66" t="s">
        <v>361</v>
      </c>
      <c r="BO47" s="66" t="s">
        <v>1212</v>
      </c>
      <c r="BP47" s="61" t="s">
        <v>1010</v>
      </c>
      <c r="BQ47" s="61" t="s">
        <v>508</v>
      </c>
      <c r="BR47" s="66" t="s">
        <v>1213</v>
      </c>
      <c r="BS47" s="61" t="s">
        <v>436</v>
      </c>
      <c r="BT47" s="61" t="s">
        <v>501</v>
      </c>
      <c r="BU47" s="61" t="s">
        <v>508</v>
      </c>
      <c r="BV47" s="61" t="s">
        <v>388</v>
      </c>
      <c r="BW47" s="61" t="s">
        <v>479</v>
      </c>
      <c r="BX47" s="66" t="s">
        <v>388</v>
      </c>
      <c r="BY47" s="66" t="s">
        <v>1214</v>
      </c>
      <c r="BZ47" s="66" t="s">
        <v>508</v>
      </c>
      <c r="CA47" s="61" t="s">
        <v>433</v>
      </c>
      <c r="CB47" s="66" t="s">
        <v>1212</v>
      </c>
      <c r="CC47" s="61" t="s">
        <v>501</v>
      </c>
      <c r="CD47" s="61" t="s">
        <v>508</v>
      </c>
      <c r="CE47" s="1" t="s">
        <v>497</v>
      </c>
      <c r="CF47" s="61" t="s">
        <v>1211</v>
      </c>
      <c r="CG47" s="61" t="s">
        <v>501</v>
      </c>
      <c r="CH47" s="61" t="s">
        <v>507</v>
      </c>
      <c r="CI47" s="61" t="s">
        <v>386</v>
      </c>
      <c r="CJ47" s="61" t="s">
        <v>508</v>
      </c>
      <c r="CK47" s="66" t="s">
        <v>1212</v>
      </c>
      <c r="CL47" s="61" t="s">
        <v>361</v>
      </c>
      <c r="CM47" s="61"/>
      <c r="CN47" s="61"/>
      <c r="CO47" s="61"/>
      <c r="CP47" s="61"/>
      <c r="CQ47" s="61"/>
      <c r="CR47" s="61"/>
      <c r="CS47" s="61"/>
      <c r="CT47" s="61"/>
      <c r="CU47" s="1">
        <v>1</v>
      </c>
      <c r="CW47" s="6"/>
      <c r="CX47" s="6"/>
      <c r="CY47" s="8" t="e">
        <f t="shared" si="27"/>
        <v>#REF!</v>
      </c>
      <c r="CZ47" s="8" t="e">
        <f t="shared" si="28"/>
        <v>#REF!</v>
      </c>
      <c r="DA47" s="8" t="e">
        <f t="shared" si="29"/>
        <v>#REF!</v>
      </c>
      <c r="DB47" s="8" t="e">
        <f t="shared" si="30"/>
        <v>#REF!</v>
      </c>
      <c r="DC47" s="12">
        <f t="shared" si="31"/>
        <v>2</v>
      </c>
      <c r="DD47" s="12">
        <v>1</v>
      </c>
    </row>
    <row r="48" spans="1:108" s="1" customFormat="1" ht="12" customHeight="1" x14ac:dyDescent="0.15">
      <c r="A48" s="17" t="s">
        <v>522</v>
      </c>
      <c r="B48" s="3" t="s">
        <v>308</v>
      </c>
      <c r="C48" s="1">
        <v>25</v>
      </c>
      <c r="D48" s="13" t="s">
        <v>107</v>
      </c>
      <c r="E48" s="2">
        <v>50</v>
      </c>
      <c r="F48" s="34">
        <f t="shared" si="16"/>
        <v>75</v>
      </c>
      <c r="G48" s="34" t="e">
        <f>F48*#REF!</f>
        <v>#REF!</v>
      </c>
      <c r="H48" s="33" t="e">
        <f t="shared" si="17"/>
        <v>#REF!</v>
      </c>
      <c r="I48" s="35" t="e">
        <f t="shared" si="18"/>
        <v>#REF!</v>
      </c>
      <c r="J48" s="33" t="e">
        <f t="shared" si="19"/>
        <v>#REF!</v>
      </c>
      <c r="K48" s="33" t="e">
        <f t="shared" si="20"/>
        <v>#REF!</v>
      </c>
      <c r="L48" s="33" t="s">
        <v>110</v>
      </c>
      <c r="M48" s="33">
        <v>100</v>
      </c>
      <c r="N48" s="33" t="e">
        <f t="shared" si="21"/>
        <v>#REF!</v>
      </c>
      <c r="O48" s="33" t="e">
        <f t="shared" si="22"/>
        <v>#REF!</v>
      </c>
      <c r="P48" s="33" t="e">
        <f t="shared" si="23"/>
        <v>#REF!</v>
      </c>
      <c r="Q48" s="33" t="e">
        <f t="shared" si="24"/>
        <v>#REF!</v>
      </c>
      <c r="R48" s="1" t="str">
        <f t="shared" si="25"/>
        <v>1/4 lbs</v>
      </c>
      <c r="S48" s="6" t="e">
        <f t="shared" si="26"/>
        <v>#REF!</v>
      </c>
      <c r="T48" s="61">
        <v>19</v>
      </c>
      <c r="U48" s="61">
        <v>9</v>
      </c>
      <c r="V48" s="61">
        <v>15</v>
      </c>
      <c r="W48" s="61">
        <v>11</v>
      </c>
      <c r="X48" s="61">
        <v>10</v>
      </c>
      <c r="Y48" s="61">
        <v>7</v>
      </c>
      <c r="Z48" s="61">
        <v>6</v>
      </c>
      <c r="AA48" s="61">
        <v>6</v>
      </c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>
        <v>10</v>
      </c>
      <c r="AW48" s="61">
        <v>7</v>
      </c>
      <c r="AX48" s="61"/>
      <c r="AY48" s="61"/>
      <c r="AZ48" s="61"/>
      <c r="BA48" s="61"/>
      <c r="BB48" s="61"/>
      <c r="BC48" s="61"/>
      <c r="BD48" s="61"/>
      <c r="BE48" s="61"/>
      <c r="BF48" s="1">
        <v>0.5</v>
      </c>
      <c r="BG48" s="13" t="s">
        <v>147</v>
      </c>
      <c r="BH48" s="13" t="s">
        <v>147</v>
      </c>
      <c r="BI48" s="61">
        <v>15</v>
      </c>
      <c r="BJ48" s="61">
        <v>5</v>
      </c>
      <c r="BK48" s="61">
        <v>16</v>
      </c>
      <c r="BL48" s="61">
        <v>14</v>
      </c>
      <c r="BM48" s="61">
        <v>4</v>
      </c>
      <c r="BN48" s="61">
        <v>17</v>
      </c>
      <c r="BO48" s="61">
        <v>6</v>
      </c>
      <c r="BP48" s="61">
        <v>1</v>
      </c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>
        <v>20</v>
      </c>
      <c r="CL48" s="61">
        <v>7</v>
      </c>
      <c r="CM48" s="61"/>
      <c r="CN48" s="61"/>
      <c r="CO48" s="61"/>
      <c r="CP48" s="61"/>
      <c r="CQ48" s="61"/>
      <c r="CR48" s="61"/>
      <c r="CS48" s="61"/>
      <c r="CT48" s="61"/>
      <c r="CU48" s="1">
        <v>0.5</v>
      </c>
      <c r="CV48" s="6"/>
      <c r="CW48" s="6"/>
      <c r="CX48" s="6"/>
      <c r="CY48" s="8" t="e">
        <f t="shared" si="27"/>
        <v>#REF!</v>
      </c>
      <c r="CZ48" s="8" t="e">
        <f t="shared" si="28"/>
        <v>#REF!</v>
      </c>
      <c r="DA48" s="8" t="e">
        <f t="shared" si="29"/>
        <v>#REF!</v>
      </c>
      <c r="DB48" s="8" t="e">
        <f t="shared" si="30"/>
        <v>#REF!</v>
      </c>
      <c r="DC48" s="12">
        <f t="shared" si="31"/>
        <v>1</v>
      </c>
      <c r="DD48" s="12"/>
    </row>
    <row r="49" spans="1:108" s="1" customFormat="1" ht="12" customHeight="1" x14ac:dyDescent="0.15">
      <c r="A49" s="17" t="s">
        <v>554</v>
      </c>
      <c r="B49" s="17" t="s">
        <v>343</v>
      </c>
      <c r="C49" s="1">
        <v>1</v>
      </c>
      <c r="D49" s="13" t="s">
        <v>107</v>
      </c>
      <c r="E49" s="2">
        <v>2</v>
      </c>
      <c r="F49" s="34">
        <f t="shared" si="16"/>
        <v>3</v>
      </c>
      <c r="G49" s="34" t="e">
        <f>F49*#REF!</f>
        <v>#REF!</v>
      </c>
      <c r="H49" s="33" t="e">
        <f t="shared" si="17"/>
        <v>#REF!</v>
      </c>
      <c r="I49" s="35" t="e">
        <f t="shared" si="18"/>
        <v>#REF!</v>
      </c>
      <c r="J49" s="33" t="e">
        <f t="shared" si="19"/>
        <v>#REF!</v>
      </c>
      <c r="K49" s="33" t="e">
        <f t="shared" si="20"/>
        <v>#REF!</v>
      </c>
      <c r="L49" s="33" t="s">
        <v>149</v>
      </c>
      <c r="M49" s="33">
        <v>1</v>
      </c>
      <c r="N49" s="33" t="e">
        <f t="shared" si="21"/>
        <v>#REF!</v>
      </c>
      <c r="O49" s="33" t="e">
        <f t="shared" si="22"/>
        <v>#REF!</v>
      </c>
      <c r="P49" s="33" t="e">
        <f t="shared" si="23"/>
        <v>#REF!</v>
      </c>
      <c r="Q49" s="33" t="e">
        <f t="shared" si="24"/>
        <v>#REF!</v>
      </c>
      <c r="R49" s="33" t="str">
        <f t="shared" si="25"/>
        <v>1 lbs</v>
      </c>
      <c r="S49" s="6" t="e">
        <f t="shared" si="26"/>
        <v>#REF!</v>
      </c>
      <c r="U49" s="13"/>
      <c r="AE49" s="13"/>
      <c r="AW49" s="61"/>
      <c r="BF49" s="1">
        <v>20</v>
      </c>
      <c r="BG49" s="13"/>
      <c r="BH49" s="1" t="s">
        <v>78</v>
      </c>
      <c r="BQ49" s="35"/>
      <c r="CL49" s="61" t="s">
        <v>78</v>
      </c>
      <c r="CU49" s="1">
        <v>20</v>
      </c>
      <c r="CW49" s="35"/>
      <c r="CX49" s="35"/>
      <c r="CY49" s="8" t="e">
        <f t="shared" si="27"/>
        <v>#REF!</v>
      </c>
      <c r="CZ49" s="8" t="e">
        <f t="shared" si="28"/>
        <v>#REF!</v>
      </c>
      <c r="DA49" s="8" t="e">
        <f t="shared" si="29"/>
        <v>#REF!</v>
      </c>
      <c r="DB49" s="8" t="e">
        <f t="shared" si="30"/>
        <v>#REF!</v>
      </c>
      <c r="DC49" s="12">
        <f t="shared" si="31"/>
        <v>40</v>
      </c>
      <c r="DD49" s="12"/>
    </row>
    <row r="50" spans="1:108" s="1" customFormat="1" ht="12" customHeight="1" x14ac:dyDescent="0.15">
      <c r="A50" s="17" t="s">
        <v>228</v>
      </c>
      <c r="B50" s="3" t="s">
        <v>308</v>
      </c>
      <c r="C50" s="1">
        <v>50</v>
      </c>
      <c r="D50" s="13" t="s">
        <v>107</v>
      </c>
      <c r="E50" s="2">
        <v>48</v>
      </c>
      <c r="F50" s="34">
        <f t="shared" si="16"/>
        <v>72</v>
      </c>
      <c r="G50" s="34" t="e">
        <f>F50*#REF!</f>
        <v>#REF!</v>
      </c>
      <c r="H50" s="33" t="e">
        <f t="shared" si="17"/>
        <v>#REF!</v>
      </c>
      <c r="I50" s="35" t="e">
        <f t="shared" si="18"/>
        <v>#REF!</v>
      </c>
      <c r="J50" s="33" t="e">
        <f t="shared" si="19"/>
        <v>#REF!</v>
      </c>
      <c r="K50" s="33" t="e">
        <f t="shared" si="20"/>
        <v>#REF!</v>
      </c>
      <c r="L50" s="33" t="s">
        <v>112</v>
      </c>
      <c r="M50" s="33">
        <v>100</v>
      </c>
      <c r="N50" s="33" t="e">
        <f t="shared" si="21"/>
        <v>#REF!</v>
      </c>
      <c r="O50" s="33" t="e">
        <f t="shared" si="22"/>
        <v>#REF!</v>
      </c>
      <c r="P50" s="33" t="e">
        <f t="shared" si="23"/>
        <v>#REF!</v>
      </c>
      <c r="Q50" s="33" t="e">
        <f t="shared" si="24"/>
        <v>#REF!</v>
      </c>
      <c r="R50" s="33" t="str">
        <f t="shared" si="25"/>
        <v>1/2 lbs</v>
      </c>
      <c r="S50" s="6" t="e">
        <f t="shared" si="26"/>
        <v>#REF!</v>
      </c>
      <c r="T50" s="61">
        <v>8</v>
      </c>
      <c r="U50" s="61">
        <v>4</v>
      </c>
      <c r="V50" s="61">
        <v>14</v>
      </c>
      <c r="W50" s="61">
        <v>6</v>
      </c>
      <c r="X50" s="61">
        <v>15</v>
      </c>
      <c r="Y50" s="61">
        <v>13</v>
      </c>
      <c r="Z50" s="61">
        <v>6</v>
      </c>
      <c r="AA50" s="61">
        <v>14</v>
      </c>
      <c r="AB50" s="61">
        <v>21</v>
      </c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>
        <v>22</v>
      </c>
      <c r="AS50" s="61">
        <v>10</v>
      </c>
      <c r="AT50" s="61">
        <v>7</v>
      </c>
      <c r="AU50" s="61">
        <v>19</v>
      </c>
      <c r="AV50" s="61">
        <v>14</v>
      </c>
      <c r="AW50" s="61">
        <v>11</v>
      </c>
      <c r="AX50" s="61"/>
      <c r="AY50" s="61"/>
      <c r="AZ50" s="61"/>
      <c r="BA50" s="61"/>
      <c r="BB50" s="61"/>
      <c r="BC50" s="61"/>
      <c r="BD50" s="61"/>
      <c r="BE50" s="61"/>
      <c r="BF50" s="13">
        <v>0.2</v>
      </c>
      <c r="BG50" s="13" t="s">
        <v>1004</v>
      </c>
      <c r="BH50" s="13" t="s">
        <v>1215</v>
      </c>
      <c r="BI50" s="61">
        <v>42</v>
      </c>
      <c r="BJ50" s="61">
        <v>35</v>
      </c>
      <c r="BK50" s="61">
        <v>24</v>
      </c>
      <c r="BL50" s="61">
        <v>39</v>
      </c>
      <c r="BM50" s="61">
        <v>29</v>
      </c>
      <c r="BN50" s="61">
        <v>42</v>
      </c>
      <c r="BO50" s="61">
        <v>35</v>
      </c>
      <c r="BP50" s="61">
        <v>42</v>
      </c>
      <c r="BQ50" s="61">
        <v>51</v>
      </c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>
        <v>33</v>
      </c>
      <c r="CH50" s="61">
        <v>30</v>
      </c>
      <c r="CI50" s="61">
        <v>19</v>
      </c>
      <c r="CJ50" s="61">
        <v>27</v>
      </c>
      <c r="CK50" s="61">
        <v>32</v>
      </c>
      <c r="CL50" s="61">
        <v>10</v>
      </c>
      <c r="CM50" s="61"/>
      <c r="CN50" s="61"/>
      <c r="CO50" s="61"/>
      <c r="CP50" s="61"/>
      <c r="CQ50" s="61"/>
      <c r="CR50" s="61"/>
      <c r="CS50" s="61"/>
      <c r="CT50" s="61"/>
      <c r="CU50" s="1">
        <v>0.2</v>
      </c>
      <c r="CV50" s="35"/>
      <c r="CW50" s="35"/>
      <c r="CX50" s="35"/>
      <c r="CY50" s="8" t="e">
        <f t="shared" si="27"/>
        <v>#REF!</v>
      </c>
      <c r="CZ50" s="8" t="e">
        <f t="shared" si="28"/>
        <v>#REF!</v>
      </c>
      <c r="DA50" s="8" t="e">
        <f t="shared" si="29"/>
        <v>#REF!</v>
      </c>
      <c r="DB50" s="8" t="e">
        <f t="shared" si="30"/>
        <v>#REF!</v>
      </c>
      <c r="DC50" s="12">
        <f t="shared" si="31"/>
        <v>0.4</v>
      </c>
      <c r="DD50" s="12"/>
    </row>
    <row r="51" spans="1:108" s="1" customFormat="1" ht="12" customHeight="1" x14ac:dyDescent="0.15">
      <c r="A51" s="17" t="s">
        <v>563</v>
      </c>
      <c r="B51" s="3" t="s">
        <v>308</v>
      </c>
      <c r="C51" s="1">
        <v>40</v>
      </c>
      <c r="D51" s="13" t="s">
        <v>107</v>
      </c>
      <c r="E51" s="2">
        <v>68</v>
      </c>
      <c r="F51" s="34">
        <f t="shared" si="16"/>
        <v>102</v>
      </c>
      <c r="G51" s="34" t="e">
        <f>F51*#REF!</f>
        <v>#REF!</v>
      </c>
      <c r="H51" s="33" t="e">
        <f t="shared" si="17"/>
        <v>#REF!</v>
      </c>
      <c r="I51" s="35" t="e">
        <f t="shared" si="18"/>
        <v>#REF!</v>
      </c>
      <c r="J51" s="33" t="e">
        <f t="shared" si="19"/>
        <v>#REF!</v>
      </c>
      <c r="K51" s="33" t="e">
        <f t="shared" si="20"/>
        <v>#REF!</v>
      </c>
      <c r="L51" s="33" t="s">
        <v>381</v>
      </c>
      <c r="M51" s="33">
        <v>53.3</v>
      </c>
      <c r="N51" s="33" t="e">
        <f t="shared" si="21"/>
        <v>#REF!</v>
      </c>
      <c r="O51" s="33" t="e">
        <f t="shared" si="22"/>
        <v>#REF!</v>
      </c>
      <c r="P51" s="33" t="e">
        <f t="shared" si="23"/>
        <v>#REF!</v>
      </c>
      <c r="Q51" s="33" t="e">
        <f t="shared" si="24"/>
        <v>#REF!</v>
      </c>
      <c r="R51" s="1" t="str">
        <f t="shared" si="25"/>
        <v>3/4 lbs</v>
      </c>
      <c r="S51" s="6" t="e">
        <f t="shared" si="26"/>
        <v>#REF!</v>
      </c>
      <c r="T51" s="61"/>
      <c r="U51" s="61">
        <v>32</v>
      </c>
      <c r="V51" s="61">
        <v>28</v>
      </c>
      <c r="W51" s="61">
        <v>36</v>
      </c>
      <c r="X51" s="61">
        <v>35</v>
      </c>
      <c r="Y51" s="61">
        <v>30</v>
      </c>
      <c r="Z51" s="61">
        <v>22</v>
      </c>
      <c r="AA51" s="61">
        <v>37</v>
      </c>
      <c r="AB51" s="61">
        <v>38</v>
      </c>
      <c r="AC51" s="61">
        <v>14</v>
      </c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>
        <v>46</v>
      </c>
      <c r="AW51" s="61">
        <v>29</v>
      </c>
      <c r="AX51" s="61"/>
      <c r="AY51" s="61"/>
      <c r="AZ51" s="61"/>
      <c r="BA51" s="61"/>
      <c r="BB51" s="61"/>
      <c r="BC51" s="61"/>
      <c r="BD51" s="61"/>
      <c r="BE51" s="61"/>
      <c r="BF51" s="13">
        <v>0.75</v>
      </c>
      <c r="BG51" s="13" t="s">
        <v>1216</v>
      </c>
      <c r="BH51" s="13" t="s">
        <v>1216</v>
      </c>
      <c r="BI51" s="61">
        <v>58</v>
      </c>
      <c r="BJ51" s="61">
        <v>27</v>
      </c>
      <c r="BK51" s="61">
        <v>31</v>
      </c>
      <c r="BL51" s="61">
        <v>32</v>
      </c>
      <c r="BM51" s="61">
        <v>47</v>
      </c>
      <c r="BN51" s="61">
        <v>42</v>
      </c>
      <c r="BO51" s="61">
        <v>24</v>
      </c>
      <c r="BP51" s="61">
        <v>23</v>
      </c>
      <c r="BQ51" s="61">
        <v>21</v>
      </c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>
        <v>30</v>
      </c>
      <c r="CK51" s="61">
        <v>24</v>
      </c>
      <c r="CL51" s="61">
        <v>19</v>
      </c>
      <c r="CM51" s="61"/>
      <c r="CN51" s="61"/>
      <c r="CO51" s="61"/>
      <c r="CP51" s="61"/>
      <c r="CQ51" s="61"/>
      <c r="CR51" s="61"/>
      <c r="CS51" s="61"/>
      <c r="CT51" s="61"/>
      <c r="CU51" s="1">
        <v>0.5</v>
      </c>
      <c r="CW51" s="6"/>
      <c r="CX51" s="6"/>
      <c r="CY51" s="8" t="e">
        <f t="shared" si="27"/>
        <v>#REF!</v>
      </c>
      <c r="CZ51" s="8" t="e">
        <f t="shared" si="28"/>
        <v>#REF!</v>
      </c>
      <c r="DA51" s="8" t="e">
        <f t="shared" si="29"/>
        <v>#REF!</v>
      </c>
      <c r="DB51" s="8" t="e">
        <f t="shared" si="30"/>
        <v>#REF!</v>
      </c>
      <c r="DC51" s="12">
        <f t="shared" si="31"/>
        <v>1.25</v>
      </c>
      <c r="DD51" s="12">
        <v>1</v>
      </c>
    </row>
    <row r="52" spans="1:108" s="1" customFormat="1" ht="12" customHeight="1" x14ac:dyDescent="0.15">
      <c r="A52" s="17" t="s">
        <v>569</v>
      </c>
      <c r="B52" s="3" t="s">
        <v>308</v>
      </c>
      <c r="C52" s="1">
        <v>50</v>
      </c>
      <c r="D52" s="13" t="s">
        <v>107</v>
      </c>
      <c r="E52" s="2">
        <v>48</v>
      </c>
      <c r="F52" s="34">
        <f t="shared" si="16"/>
        <v>72</v>
      </c>
      <c r="G52" s="34" t="e">
        <f>F52*#REF!</f>
        <v>#REF!</v>
      </c>
      <c r="H52" s="33" t="e">
        <f t="shared" si="17"/>
        <v>#REF!</v>
      </c>
      <c r="I52" s="35" t="e">
        <f t="shared" si="18"/>
        <v>#REF!</v>
      </c>
      <c r="J52" s="33" t="e">
        <f t="shared" si="19"/>
        <v>#REF!</v>
      </c>
      <c r="K52" s="33" t="e">
        <f t="shared" si="20"/>
        <v>#REF!</v>
      </c>
      <c r="L52" s="33" t="s">
        <v>112</v>
      </c>
      <c r="M52" s="33">
        <v>100</v>
      </c>
      <c r="N52" s="33" t="e">
        <f t="shared" si="21"/>
        <v>#REF!</v>
      </c>
      <c r="O52" s="33" t="e">
        <f t="shared" si="22"/>
        <v>#REF!</v>
      </c>
      <c r="P52" s="33" t="e">
        <f t="shared" si="23"/>
        <v>#REF!</v>
      </c>
      <c r="Q52" s="33" t="e">
        <f t="shared" si="24"/>
        <v>#REF!</v>
      </c>
      <c r="R52" s="33" t="str">
        <f t="shared" si="25"/>
        <v>1/2 lbs</v>
      </c>
      <c r="S52" s="6" t="e">
        <f t="shared" si="26"/>
        <v>#REF!</v>
      </c>
      <c r="T52" s="61"/>
      <c r="U52" s="61">
        <v>23</v>
      </c>
      <c r="V52" s="61">
        <v>20</v>
      </c>
      <c r="W52" s="61">
        <v>21</v>
      </c>
      <c r="X52" s="61">
        <v>28</v>
      </c>
      <c r="Y52" s="61">
        <v>22</v>
      </c>
      <c r="Z52" s="61">
        <v>22</v>
      </c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>
        <v>22</v>
      </c>
      <c r="AS52" s="61">
        <v>12</v>
      </c>
      <c r="AT52" s="61">
        <v>15</v>
      </c>
      <c r="AU52" s="61">
        <v>28</v>
      </c>
      <c r="AV52" s="61">
        <v>27</v>
      </c>
      <c r="AW52" s="61">
        <v>18</v>
      </c>
      <c r="AX52" s="61"/>
      <c r="AY52" s="61"/>
      <c r="AZ52" s="61"/>
      <c r="BA52" s="61"/>
      <c r="BB52" s="61"/>
      <c r="BC52" s="61"/>
      <c r="BD52" s="61"/>
      <c r="BE52" s="61"/>
      <c r="BF52" s="1">
        <v>0.4</v>
      </c>
      <c r="BG52" s="13" t="s">
        <v>991</v>
      </c>
      <c r="BH52" s="13" t="s">
        <v>1217</v>
      </c>
      <c r="BI52" s="61">
        <v>46</v>
      </c>
      <c r="BJ52" s="61">
        <v>55</v>
      </c>
      <c r="BK52" s="61">
        <v>45</v>
      </c>
      <c r="BL52" s="61">
        <v>62</v>
      </c>
      <c r="BM52" s="61">
        <v>64</v>
      </c>
      <c r="BN52" s="61">
        <v>46</v>
      </c>
      <c r="BO52" s="61">
        <v>37</v>
      </c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>
        <v>71</v>
      </c>
      <c r="CH52" s="61">
        <v>39</v>
      </c>
      <c r="CI52" s="61">
        <v>48</v>
      </c>
      <c r="CJ52" s="61">
        <v>27</v>
      </c>
      <c r="CK52" s="61">
        <v>26</v>
      </c>
      <c r="CL52" s="61">
        <v>24</v>
      </c>
      <c r="CM52" s="61"/>
      <c r="CN52" s="61"/>
      <c r="CO52" s="61"/>
      <c r="CP52" s="61"/>
      <c r="CQ52" s="61"/>
      <c r="CR52" s="61"/>
      <c r="CS52" s="61"/>
      <c r="CT52" s="61"/>
      <c r="CU52" s="1">
        <v>0.5</v>
      </c>
      <c r="CW52" s="35"/>
      <c r="CX52" s="35"/>
      <c r="CY52" s="8" t="e">
        <f t="shared" si="27"/>
        <v>#REF!</v>
      </c>
      <c r="CZ52" s="8" t="e">
        <f t="shared" si="28"/>
        <v>#REF!</v>
      </c>
      <c r="DA52" s="8" t="e">
        <f t="shared" si="29"/>
        <v>#REF!</v>
      </c>
      <c r="DB52" s="8" t="e">
        <f t="shared" si="30"/>
        <v>#REF!</v>
      </c>
      <c r="DC52" s="12">
        <f t="shared" si="31"/>
        <v>0.9</v>
      </c>
      <c r="DD52" s="12"/>
    </row>
    <row r="53" spans="1:108" s="1" customFormat="1" ht="12" customHeight="1" x14ac:dyDescent="0.15">
      <c r="A53" s="17" t="s">
        <v>570</v>
      </c>
      <c r="B53" s="17" t="s">
        <v>343</v>
      </c>
      <c r="C53" s="1">
        <v>1</v>
      </c>
      <c r="D53" s="13" t="s">
        <v>107</v>
      </c>
      <c r="E53" s="2">
        <v>2</v>
      </c>
      <c r="F53" s="34">
        <f t="shared" si="16"/>
        <v>3</v>
      </c>
      <c r="G53" s="34" t="e">
        <f>F53*#REF!</f>
        <v>#REF!</v>
      </c>
      <c r="H53" s="33" t="e">
        <f t="shared" si="17"/>
        <v>#REF!</v>
      </c>
      <c r="I53" s="35" t="e">
        <f t="shared" si="18"/>
        <v>#REF!</v>
      </c>
      <c r="J53" s="33" t="e">
        <f t="shared" si="19"/>
        <v>#REF!</v>
      </c>
      <c r="K53" s="33" t="e">
        <f t="shared" si="20"/>
        <v>#REF!</v>
      </c>
      <c r="L53" s="33" t="s">
        <v>149</v>
      </c>
      <c r="M53" s="33">
        <v>1</v>
      </c>
      <c r="N53" s="33" t="e">
        <f t="shared" si="21"/>
        <v>#REF!</v>
      </c>
      <c r="O53" s="33" t="e">
        <f t="shared" si="22"/>
        <v>#REF!</v>
      </c>
      <c r="P53" s="33" t="e">
        <f t="shared" si="23"/>
        <v>#REF!</v>
      </c>
      <c r="Q53" s="33" t="e">
        <f t="shared" si="24"/>
        <v>#REF!</v>
      </c>
      <c r="R53" s="33" t="str">
        <f t="shared" si="25"/>
        <v>1 lbs</v>
      </c>
      <c r="S53" s="6" t="e">
        <f t="shared" si="26"/>
        <v>#REF!</v>
      </c>
      <c r="U53" s="13"/>
      <c r="AE53" s="13"/>
      <c r="AW53" s="61"/>
      <c r="BF53" s="1">
        <v>25</v>
      </c>
      <c r="BG53" s="13" t="s">
        <v>1218</v>
      </c>
      <c r="BH53" s="1" t="s">
        <v>610</v>
      </c>
      <c r="BQ53" s="35"/>
      <c r="CL53" s="61">
        <v>35</v>
      </c>
      <c r="CU53" s="1">
        <v>30</v>
      </c>
      <c r="CW53" s="35"/>
      <c r="CX53" s="35"/>
      <c r="CY53" s="8" t="e">
        <f t="shared" si="27"/>
        <v>#REF!</v>
      </c>
      <c r="CZ53" s="8" t="e">
        <f t="shared" si="28"/>
        <v>#REF!</v>
      </c>
      <c r="DA53" s="8" t="e">
        <f t="shared" si="29"/>
        <v>#REF!</v>
      </c>
      <c r="DB53" s="8" t="e">
        <f t="shared" si="30"/>
        <v>#REF!</v>
      </c>
      <c r="DC53" s="12">
        <f t="shared" si="31"/>
        <v>55</v>
      </c>
      <c r="DD53" s="12"/>
    </row>
  </sheetData>
  <printOptions gridLines="1"/>
  <pageMargins left="0.70866141732283472" right="0.70866141732283472" top="0.74803149606299213" bottom="0.74803149606299213" header="0.31496062992125984" footer="0.31496062992125984"/>
  <pageSetup orientation="portrait" horizontalDpi="0" verticalDpi="0" r:id="rId1"/>
  <headerFooter>
    <oddHeader>&amp;RWEEK OF:______________________</oddHead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77"/>
  <sheetViews>
    <sheetView workbookViewId="0">
      <pane xSplit="4" ySplit="1" topLeftCell="T2" activePane="bottomRight" state="frozen"/>
      <selection pane="topRight" activeCell="E1" sqref="E1"/>
      <selection pane="bottomLeft" activeCell="A2" sqref="A2"/>
      <selection pane="bottomRight" activeCell="AB22" sqref="AB22"/>
    </sheetView>
  </sheetViews>
  <sheetFormatPr baseColWidth="10" defaultColWidth="8.83203125" defaultRowHeight="13" x14ac:dyDescent="0.15"/>
  <cols>
    <col min="1" max="1" width="16.6640625" bestFit="1" customWidth="1"/>
    <col min="2" max="2" width="9.1640625" style="16" bestFit="1" customWidth="1"/>
    <col min="3" max="3" width="8" customWidth="1"/>
    <col min="4" max="4" width="8.83203125" style="16"/>
    <col min="5" max="5" width="15.33203125" style="68" bestFit="1" customWidth="1"/>
    <col min="6" max="6" width="10.1640625" bestFit="1" customWidth="1"/>
    <col min="11" max="11" width="9.5" bestFit="1" customWidth="1"/>
    <col min="12" max="28" width="9.5" customWidth="1"/>
    <col min="31" max="31" width="11" customWidth="1"/>
    <col min="33" max="33" width="7.33203125" customWidth="1"/>
    <col min="34" max="34" width="10" customWidth="1"/>
  </cols>
  <sheetData>
    <row r="1" spans="1:36" s="40" customFormat="1" ht="28" x14ac:dyDescent="0.15">
      <c r="A1" s="43" t="s">
        <v>1219</v>
      </c>
      <c r="B1" s="43" t="s">
        <v>1220</v>
      </c>
      <c r="D1" s="43" t="s">
        <v>1221</v>
      </c>
      <c r="E1" s="70">
        <v>43627</v>
      </c>
      <c r="F1" s="70">
        <v>43631</v>
      </c>
      <c r="G1" s="70">
        <v>43634</v>
      </c>
      <c r="H1" s="70">
        <v>43648</v>
      </c>
      <c r="I1" s="70">
        <v>43669</v>
      </c>
      <c r="J1" s="70">
        <v>43675</v>
      </c>
      <c r="K1" s="71">
        <v>43683</v>
      </c>
      <c r="L1" s="71">
        <v>43690</v>
      </c>
      <c r="M1" s="71">
        <v>43697</v>
      </c>
      <c r="N1" s="71">
        <v>43704</v>
      </c>
      <c r="O1" s="71">
        <v>43711</v>
      </c>
      <c r="P1" s="71">
        <v>43718</v>
      </c>
      <c r="Q1" s="71">
        <v>43725</v>
      </c>
      <c r="R1" s="71">
        <v>43732</v>
      </c>
      <c r="S1" s="71">
        <v>43761</v>
      </c>
      <c r="T1" s="71">
        <v>43767</v>
      </c>
      <c r="U1" s="71">
        <v>43774</v>
      </c>
      <c r="V1" s="71">
        <v>43781</v>
      </c>
      <c r="W1" s="71">
        <v>43788</v>
      </c>
      <c r="X1" s="71">
        <v>43795</v>
      </c>
      <c r="Y1" s="71">
        <v>43802</v>
      </c>
      <c r="Z1" s="71">
        <v>43809</v>
      </c>
      <c r="AA1" s="71">
        <v>43816</v>
      </c>
      <c r="AB1" s="71"/>
      <c r="AC1" s="70"/>
      <c r="AD1" s="71" t="s">
        <v>1222</v>
      </c>
      <c r="AE1" s="71" t="s">
        <v>1223</v>
      </c>
      <c r="AF1" s="71" t="s">
        <v>1224</v>
      </c>
      <c r="AG1" s="71" t="s">
        <v>1225</v>
      </c>
      <c r="AH1" s="71" t="s">
        <v>1226</v>
      </c>
      <c r="AI1" s="70"/>
      <c r="AJ1" s="70"/>
    </row>
    <row r="2" spans="1:36" x14ac:dyDescent="0.15">
      <c r="A2" t="s">
        <v>70</v>
      </c>
    </row>
    <row r="3" spans="1:36" ht="14" x14ac:dyDescent="0.15">
      <c r="A3" t="s">
        <v>113</v>
      </c>
      <c r="B3" s="16" t="s">
        <v>75</v>
      </c>
      <c r="C3">
        <v>1</v>
      </c>
      <c r="D3" s="13" t="s">
        <v>107</v>
      </c>
      <c r="E3" s="68">
        <v>20</v>
      </c>
      <c r="G3">
        <v>10</v>
      </c>
      <c r="AD3">
        <f>SUM(E3:AA3)</f>
        <v>30</v>
      </c>
      <c r="AE3">
        <v>1</v>
      </c>
      <c r="AF3">
        <f>AD3*AE3</f>
        <v>30</v>
      </c>
      <c r="AG3">
        <v>6</v>
      </c>
      <c r="AH3" s="39">
        <f>AD3*AG3</f>
        <v>180</v>
      </c>
    </row>
    <row r="4" spans="1:36" ht="14" x14ac:dyDescent="0.15">
      <c r="A4" s="38" t="s">
        <v>114</v>
      </c>
      <c r="B4" s="69" t="s">
        <v>75</v>
      </c>
      <c r="C4">
        <v>1</v>
      </c>
      <c r="D4" s="13" t="s">
        <v>106</v>
      </c>
      <c r="N4">
        <v>5</v>
      </c>
      <c r="O4">
        <v>4</v>
      </c>
      <c r="P4">
        <v>4</v>
      </c>
      <c r="Q4">
        <v>4</v>
      </c>
      <c r="AD4">
        <f t="shared" ref="AD4:AD53" si="0">SUM(E4:AA4)</f>
        <v>17</v>
      </c>
      <c r="AF4">
        <f t="shared" ref="AF4:AF53" si="1">AD4*AE4</f>
        <v>0</v>
      </c>
      <c r="AH4" s="39">
        <f t="shared" ref="AH4:AH53" si="2">AD4*AG4</f>
        <v>0</v>
      </c>
    </row>
    <row r="5" spans="1:36" ht="14" x14ac:dyDescent="0.15">
      <c r="A5" t="s">
        <v>125</v>
      </c>
      <c r="B5" s="16" t="s">
        <v>75</v>
      </c>
      <c r="C5">
        <v>1</v>
      </c>
      <c r="D5" s="13" t="s">
        <v>106</v>
      </c>
      <c r="L5">
        <v>2</v>
      </c>
      <c r="O5">
        <v>6</v>
      </c>
      <c r="P5">
        <v>1</v>
      </c>
      <c r="Q5">
        <v>6</v>
      </c>
      <c r="R5">
        <v>6</v>
      </c>
      <c r="AD5">
        <f t="shared" si="0"/>
        <v>21</v>
      </c>
      <c r="AF5">
        <f t="shared" si="1"/>
        <v>0</v>
      </c>
      <c r="AH5" s="39">
        <f t="shared" si="2"/>
        <v>0</v>
      </c>
    </row>
    <row r="6" spans="1:36" ht="14" x14ac:dyDescent="0.15">
      <c r="A6" t="s">
        <v>126</v>
      </c>
      <c r="B6" s="16" t="s">
        <v>75</v>
      </c>
      <c r="C6">
        <v>1</v>
      </c>
      <c r="D6" s="13" t="s">
        <v>106</v>
      </c>
      <c r="L6">
        <v>2</v>
      </c>
      <c r="P6">
        <v>1</v>
      </c>
      <c r="Q6">
        <v>13</v>
      </c>
      <c r="R6" t="s">
        <v>1227</v>
      </c>
      <c r="AD6">
        <f t="shared" si="0"/>
        <v>16</v>
      </c>
      <c r="AF6">
        <f t="shared" si="1"/>
        <v>0</v>
      </c>
      <c r="AH6" s="39">
        <f t="shared" si="2"/>
        <v>0</v>
      </c>
    </row>
    <row r="7" spans="1:36" ht="14" x14ac:dyDescent="0.15">
      <c r="A7" s="38" t="s">
        <v>1228</v>
      </c>
      <c r="B7" s="69" t="s">
        <v>75</v>
      </c>
      <c r="C7">
        <v>1</v>
      </c>
      <c r="D7" s="13" t="s">
        <v>107</v>
      </c>
      <c r="S7">
        <v>65</v>
      </c>
      <c r="T7">
        <v>14</v>
      </c>
      <c r="V7">
        <v>48</v>
      </c>
      <c r="W7">
        <v>72</v>
      </c>
      <c r="X7">
        <v>46</v>
      </c>
      <c r="Z7">
        <v>37</v>
      </c>
      <c r="AA7">
        <v>37</v>
      </c>
      <c r="AD7">
        <f t="shared" si="0"/>
        <v>319</v>
      </c>
      <c r="AE7">
        <v>1</v>
      </c>
      <c r="AF7">
        <f t="shared" si="1"/>
        <v>319</v>
      </c>
      <c r="AG7">
        <v>2</v>
      </c>
      <c r="AH7" s="39">
        <f t="shared" si="2"/>
        <v>638</v>
      </c>
    </row>
    <row r="8" spans="1:36" ht="14" x14ac:dyDescent="0.15">
      <c r="A8" s="38" t="s">
        <v>129</v>
      </c>
      <c r="B8" s="69" t="s">
        <v>75</v>
      </c>
      <c r="C8">
        <v>1</v>
      </c>
      <c r="D8" s="13" t="s">
        <v>107</v>
      </c>
      <c r="H8">
        <v>12</v>
      </c>
      <c r="L8">
        <v>2.5</v>
      </c>
      <c r="N8">
        <v>3.5</v>
      </c>
      <c r="Q8">
        <v>3.5</v>
      </c>
      <c r="R8">
        <v>50</v>
      </c>
      <c r="AD8">
        <f t="shared" si="0"/>
        <v>71.5</v>
      </c>
      <c r="AE8">
        <v>1</v>
      </c>
      <c r="AF8">
        <f t="shared" si="1"/>
        <v>71.5</v>
      </c>
      <c r="AG8">
        <v>4</v>
      </c>
      <c r="AH8" s="39">
        <f t="shared" si="2"/>
        <v>286</v>
      </c>
    </row>
    <row r="9" spans="1:36" ht="14" x14ac:dyDescent="0.15">
      <c r="A9" s="38" t="s">
        <v>1229</v>
      </c>
      <c r="B9" s="69" t="s">
        <v>75</v>
      </c>
      <c r="C9">
        <v>1</v>
      </c>
      <c r="D9" s="13" t="s">
        <v>106</v>
      </c>
      <c r="R9" t="s">
        <v>1230</v>
      </c>
      <c r="AD9">
        <f t="shared" si="0"/>
        <v>0</v>
      </c>
      <c r="AF9">
        <f t="shared" si="1"/>
        <v>0</v>
      </c>
      <c r="AH9" s="39">
        <f t="shared" si="2"/>
        <v>0</v>
      </c>
    </row>
    <row r="10" spans="1:36" ht="14" x14ac:dyDescent="0.15">
      <c r="A10" s="38" t="s">
        <v>1231</v>
      </c>
      <c r="B10" s="69" t="s">
        <v>75</v>
      </c>
      <c r="C10">
        <v>1</v>
      </c>
      <c r="D10" s="13" t="s">
        <v>107</v>
      </c>
      <c r="S10">
        <v>10</v>
      </c>
      <c r="U10">
        <v>2</v>
      </c>
      <c r="V10">
        <v>24</v>
      </c>
      <c r="W10">
        <v>1</v>
      </c>
      <c r="X10">
        <v>10</v>
      </c>
      <c r="Y10">
        <v>63</v>
      </c>
      <c r="Z10">
        <v>72</v>
      </c>
      <c r="AA10">
        <v>300</v>
      </c>
      <c r="AD10">
        <f t="shared" si="0"/>
        <v>482</v>
      </c>
      <c r="AE10">
        <v>1</v>
      </c>
      <c r="AF10">
        <f t="shared" si="1"/>
        <v>482</v>
      </c>
      <c r="AG10">
        <v>2</v>
      </c>
      <c r="AH10" s="39">
        <f t="shared" si="2"/>
        <v>964</v>
      </c>
    </row>
    <row r="11" spans="1:36" ht="14" x14ac:dyDescent="0.15">
      <c r="A11" s="38" t="s">
        <v>152</v>
      </c>
      <c r="B11" s="69" t="s">
        <v>75</v>
      </c>
      <c r="C11">
        <v>1</v>
      </c>
      <c r="D11" s="13" t="s">
        <v>106</v>
      </c>
      <c r="H11">
        <v>5</v>
      </c>
      <c r="I11">
        <v>3</v>
      </c>
      <c r="L11">
        <v>2</v>
      </c>
      <c r="N11">
        <v>2</v>
      </c>
      <c r="O11">
        <v>3</v>
      </c>
      <c r="P11" t="s">
        <v>1232</v>
      </c>
      <c r="Q11">
        <v>6</v>
      </c>
      <c r="R11">
        <v>11</v>
      </c>
      <c r="S11">
        <v>3</v>
      </c>
      <c r="AD11">
        <f t="shared" si="0"/>
        <v>35</v>
      </c>
      <c r="AE11">
        <v>1.25</v>
      </c>
      <c r="AF11">
        <f t="shared" si="1"/>
        <v>43.75</v>
      </c>
      <c r="AG11">
        <v>3</v>
      </c>
      <c r="AH11" s="39">
        <f t="shared" si="2"/>
        <v>105</v>
      </c>
    </row>
    <row r="12" spans="1:36" ht="14" x14ac:dyDescent="0.15">
      <c r="A12" s="38" t="s">
        <v>1233</v>
      </c>
      <c r="B12" s="69" t="s">
        <v>75</v>
      </c>
      <c r="C12">
        <v>1</v>
      </c>
      <c r="D12" s="13" t="s">
        <v>107</v>
      </c>
      <c r="M12">
        <v>27</v>
      </c>
      <c r="V12">
        <v>1.25</v>
      </c>
      <c r="AD12">
        <f t="shared" si="0"/>
        <v>28.25</v>
      </c>
      <c r="AF12">
        <f t="shared" si="1"/>
        <v>0</v>
      </c>
      <c r="AG12">
        <v>12</v>
      </c>
      <c r="AH12" s="39">
        <f t="shared" si="2"/>
        <v>339</v>
      </c>
    </row>
    <row r="13" spans="1:36" ht="14" x14ac:dyDescent="0.15">
      <c r="A13" t="s">
        <v>157</v>
      </c>
      <c r="B13" s="16" t="s">
        <v>75</v>
      </c>
      <c r="C13">
        <v>1</v>
      </c>
      <c r="D13" s="1" t="s">
        <v>106</v>
      </c>
      <c r="E13" s="68">
        <v>4</v>
      </c>
      <c r="G13">
        <v>4</v>
      </c>
      <c r="AD13">
        <f t="shared" si="0"/>
        <v>8</v>
      </c>
      <c r="AF13">
        <f t="shared" si="1"/>
        <v>0</v>
      </c>
      <c r="AG13">
        <v>2</v>
      </c>
      <c r="AH13" s="39">
        <f t="shared" si="2"/>
        <v>16</v>
      </c>
    </row>
    <row r="14" spans="1:36" ht="14" x14ac:dyDescent="0.15">
      <c r="A14" s="38" t="s">
        <v>159</v>
      </c>
      <c r="B14" s="69" t="s">
        <v>75</v>
      </c>
      <c r="C14">
        <v>1</v>
      </c>
      <c r="D14" s="13" t="s">
        <v>106</v>
      </c>
      <c r="N14">
        <v>2</v>
      </c>
      <c r="O14">
        <v>6</v>
      </c>
      <c r="P14">
        <v>1</v>
      </c>
      <c r="Q14">
        <v>14</v>
      </c>
      <c r="R14">
        <v>4</v>
      </c>
      <c r="S14">
        <v>5</v>
      </c>
      <c r="T14">
        <v>2</v>
      </c>
      <c r="V14">
        <v>2</v>
      </c>
      <c r="X14">
        <v>5</v>
      </c>
      <c r="AD14">
        <f t="shared" si="0"/>
        <v>41</v>
      </c>
      <c r="AF14">
        <f t="shared" si="1"/>
        <v>0</v>
      </c>
      <c r="AG14">
        <v>2</v>
      </c>
      <c r="AH14" s="39">
        <f t="shared" si="2"/>
        <v>82</v>
      </c>
    </row>
    <row r="15" spans="1:36" ht="14" x14ac:dyDescent="0.15">
      <c r="A15" t="s">
        <v>160</v>
      </c>
      <c r="B15" s="16" t="s">
        <v>75</v>
      </c>
      <c r="C15">
        <v>1</v>
      </c>
      <c r="D15" s="13" t="s">
        <v>106</v>
      </c>
      <c r="E15" s="68">
        <v>13</v>
      </c>
      <c r="F15">
        <v>7</v>
      </c>
      <c r="G15">
        <v>28</v>
      </c>
      <c r="AD15">
        <f t="shared" si="0"/>
        <v>48</v>
      </c>
      <c r="AF15">
        <f t="shared" si="1"/>
        <v>0</v>
      </c>
      <c r="AG15">
        <v>2</v>
      </c>
      <c r="AH15" s="39">
        <f t="shared" si="2"/>
        <v>96</v>
      </c>
    </row>
    <row r="16" spans="1:36" ht="14" x14ac:dyDescent="0.15">
      <c r="A16" s="38" t="s">
        <v>161</v>
      </c>
      <c r="B16" s="69" t="s">
        <v>75</v>
      </c>
      <c r="C16">
        <v>1</v>
      </c>
      <c r="D16" s="13" t="s">
        <v>106</v>
      </c>
      <c r="H16">
        <v>6</v>
      </c>
      <c r="I16">
        <v>3</v>
      </c>
      <c r="K16">
        <v>3</v>
      </c>
      <c r="L16">
        <v>9</v>
      </c>
      <c r="Q16">
        <v>1</v>
      </c>
      <c r="AD16">
        <f t="shared" si="0"/>
        <v>22</v>
      </c>
      <c r="AE16">
        <v>1</v>
      </c>
      <c r="AF16">
        <f t="shared" si="1"/>
        <v>22</v>
      </c>
      <c r="AG16">
        <v>3</v>
      </c>
      <c r="AH16" s="39">
        <f t="shared" si="2"/>
        <v>66</v>
      </c>
    </row>
    <row r="17" spans="1:34" ht="14" x14ac:dyDescent="0.15">
      <c r="A17" s="38" t="s">
        <v>1234</v>
      </c>
      <c r="B17" s="69" t="s">
        <v>75</v>
      </c>
      <c r="C17">
        <v>1</v>
      </c>
      <c r="D17" s="13" t="s">
        <v>107</v>
      </c>
      <c r="I17">
        <v>15</v>
      </c>
      <c r="J17">
        <v>13</v>
      </c>
      <c r="K17">
        <v>10</v>
      </c>
      <c r="M17">
        <v>55</v>
      </c>
      <c r="N17">
        <v>6</v>
      </c>
      <c r="O17">
        <v>79</v>
      </c>
      <c r="P17">
        <v>6</v>
      </c>
      <c r="AD17">
        <f t="shared" si="0"/>
        <v>184</v>
      </c>
      <c r="AE17">
        <v>1</v>
      </c>
      <c r="AF17">
        <f t="shared" si="1"/>
        <v>184</v>
      </c>
      <c r="AG17">
        <v>3</v>
      </c>
      <c r="AH17" s="39">
        <f t="shared" si="2"/>
        <v>552</v>
      </c>
    </row>
    <row r="18" spans="1:34" ht="14" x14ac:dyDescent="0.15">
      <c r="A18" s="38" t="s">
        <v>169</v>
      </c>
      <c r="B18" s="69" t="s">
        <v>75</v>
      </c>
      <c r="C18">
        <v>1</v>
      </c>
      <c r="D18" s="13" t="s">
        <v>107</v>
      </c>
      <c r="M18">
        <v>11</v>
      </c>
      <c r="N18">
        <v>19</v>
      </c>
      <c r="O18">
        <v>3</v>
      </c>
      <c r="R18">
        <v>11</v>
      </c>
      <c r="S18">
        <v>19</v>
      </c>
      <c r="T18">
        <v>11</v>
      </c>
      <c r="AD18">
        <f t="shared" si="0"/>
        <v>74</v>
      </c>
      <c r="AE18">
        <v>1</v>
      </c>
      <c r="AF18">
        <f t="shared" si="1"/>
        <v>74</v>
      </c>
      <c r="AG18">
        <v>4</v>
      </c>
      <c r="AH18" s="39">
        <f t="shared" si="2"/>
        <v>296</v>
      </c>
    </row>
    <row r="19" spans="1:34" ht="14" x14ac:dyDescent="0.15">
      <c r="A19" t="s">
        <v>171</v>
      </c>
      <c r="B19" s="16" t="s">
        <v>75</v>
      </c>
      <c r="C19">
        <v>1</v>
      </c>
      <c r="D19" s="13" t="s">
        <v>107</v>
      </c>
      <c r="G19">
        <v>1.5</v>
      </c>
      <c r="H19">
        <v>2</v>
      </c>
      <c r="I19">
        <v>3</v>
      </c>
      <c r="J19">
        <v>26</v>
      </c>
      <c r="P19">
        <v>4</v>
      </c>
      <c r="R19">
        <v>0.5</v>
      </c>
      <c r="AD19">
        <f t="shared" si="0"/>
        <v>37</v>
      </c>
      <c r="AE19">
        <v>1</v>
      </c>
      <c r="AF19">
        <f t="shared" si="1"/>
        <v>37</v>
      </c>
      <c r="AG19">
        <v>16</v>
      </c>
      <c r="AH19" s="39">
        <f t="shared" si="2"/>
        <v>592</v>
      </c>
    </row>
    <row r="20" spans="1:34" ht="14" x14ac:dyDescent="0.15">
      <c r="A20" s="38" t="s">
        <v>179</v>
      </c>
      <c r="B20" s="16" t="s">
        <v>75</v>
      </c>
      <c r="C20">
        <v>1</v>
      </c>
      <c r="D20" s="13" t="s">
        <v>107</v>
      </c>
      <c r="I20">
        <v>3</v>
      </c>
      <c r="AD20">
        <f t="shared" si="0"/>
        <v>3</v>
      </c>
      <c r="AE20">
        <v>1</v>
      </c>
      <c r="AF20">
        <f t="shared" si="1"/>
        <v>3</v>
      </c>
      <c r="AG20">
        <v>10</v>
      </c>
      <c r="AH20" s="39">
        <f t="shared" si="2"/>
        <v>30</v>
      </c>
    </row>
    <row r="21" spans="1:34" ht="14" x14ac:dyDescent="0.15">
      <c r="A21" t="s">
        <v>180</v>
      </c>
      <c r="B21" s="16" t="s">
        <v>75</v>
      </c>
      <c r="C21">
        <v>1</v>
      </c>
      <c r="D21" s="13" t="s">
        <v>107</v>
      </c>
      <c r="E21" s="68">
        <v>2</v>
      </c>
      <c r="H21">
        <v>2</v>
      </c>
      <c r="AD21">
        <f t="shared" si="0"/>
        <v>4</v>
      </c>
      <c r="AE21">
        <v>1</v>
      </c>
      <c r="AF21">
        <f t="shared" si="1"/>
        <v>4</v>
      </c>
      <c r="AG21">
        <v>16</v>
      </c>
      <c r="AH21" s="39">
        <f t="shared" si="2"/>
        <v>64</v>
      </c>
    </row>
    <row r="22" spans="1:34" ht="14" x14ac:dyDescent="0.15">
      <c r="A22" s="38" t="s">
        <v>181</v>
      </c>
      <c r="B22" s="16" t="s">
        <v>75</v>
      </c>
      <c r="C22">
        <v>1</v>
      </c>
      <c r="D22" s="13" t="s">
        <v>106</v>
      </c>
      <c r="H22">
        <v>5</v>
      </c>
      <c r="J22">
        <v>5</v>
      </c>
      <c r="L22">
        <v>9</v>
      </c>
      <c r="M22">
        <v>4</v>
      </c>
      <c r="N22">
        <v>4</v>
      </c>
      <c r="O22">
        <v>4</v>
      </c>
      <c r="R22">
        <v>3</v>
      </c>
      <c r="AD22">
        <f t="shared" si="0"/>
        <v>34</v>
      </c>
      <c r="AE22">
        <v>0.75</v>
      </c>
      <c r="AF22">
        <f t="shared" si="1"/>
        <v>25.5</v>
      </c>
      <c r="AG22">
        <v>3</v>
      </c>
      <c r="AH22" s="39">
        <f t="shared" si="2"/>
        <v>102</v>
      </c>
    </row>
    <row r="23" spans="1:34" ht="14" x14ac:dyDescent="0.15">
      <c r="A23" s="38" t="s">
        <v>183</v>
      </c>
      <c r="B23" s="16" t="s">
        <v>75</v>
      </c>
      <c r="C23">
        <v>1</v>
      </c>
      <c r="D23" s="13" t="s">
        <v>106</v>
      </c>
      <c r="I23">
        <v>2</v>
      </c>
      <c r="J23">
        <v>2</v>
      </c>
      <c r="K23">
        <v>2</v>
      </c>
      <c r="L23">
        <v>4</v>
      </c>
      <c r="M23">
        <v>5</v>
      </c>
      <c r="N23">
        <v>5</v>
      </c>
      <c r="O23">
        <v>2</v>
      </c>
      <c r="Q23">
        <v>7</v>
      </c>
      <c r="S23">
        <v>2</v>
      </c>
      <c r="AD23">
        <f t="shared" si="0"/>
        <v>31</v>
      </c>
      <c r="AE23">
        <v>0.75</v>
      </c>
      <c r="AF23">
        <f t="shared" si="1"/>
        <v>23.25</v>
      </c>
      <c r="AG23">
        <v>3</v>
      </c>
      <c r="AH23" s="39">
        <f t="shared" si="2"/>
        <v>93</v>
      </c>
    </row>
    <row r="24" spans="1:34" ht="14" x14ac:dyDescent="0.15">
      <c r="A24" s="38" t="s">
        <v>189</v>
      </c>
      <c r="B24" s="16" t="s">
        <v>75</v>
      </c>
      <c r="C24">
        <v>1</v>
      </c>
      <c r="D24" s="13" t="s">
        <v>106</v>
      </c>
      <c r="I24">
        <v>8</v>
      </c>
      <c r="J24">
        <v>2</v>
      </c>
      <c r="K24">
        <v>3</v>
      </c>
      <c r="L24">
        <v>6</v>
      </c>
      <c r="M24">
        <v>4</v>
      </c>
      <c r="N24">
        <v>3</v>
      </c>
      <c r="O24">
        <v>2</v>
      </c>
      <c r="P24">
        <v>3</v>
      </c>
      <c r="Q24">
        <v>5</v>
      </c>
      <c r="R24">
        <v>3</v>
      </c>
      <c r="S24">
        <v>2</v>
      </c>
      <c r="AD24">
        <f t="shared" si="0"/>
        <v>41</v>
      </c>
      <c r="AE24">
        <v>0.75</v>
      </c>
      <c r="AF24">
        <f t="shared" si="1"/>
        <v>30.75</v>
      </c>
      <c r="AG24">
        <v>3</v>
      </c>
      <c r="AH24" s="39">
        <f t="shared" si="2"/>
        <v>123</v>
      </c>
    </row>
    <row r="25" spans="1:34" ht="14" x14ac:dyDescent="0.15">
      <c r="A25" s="38" t="s">
        <v>1235</v>
      </c>
      <c r="B25" s="69" t="s">
        <v>75</v>
      </c>
      <c r="C25">
        <v>1</v>
      </c>
      <c r="D25" s="13" t="s">
        <v>107</v>
      </c>
      <c r="W25">
        <v>1.25</v>
      </c>
      <c r="AD25">
        <f t="shared" si="0"/>
        <v>1.25</v>
      </c>
      <c r="AF25">
        <f t="shared" si="1"/>
        <v>0</v>
      </c>
      <c r="AH25" s="39">
        <f t="shared" si="2"/>
        <v>0</v>
      </c>
    </row>
    <row r="26" spans="1:34" ht="14" x14ac:dyDescent="0.15">
      <c r="A26" s="38" t="s">
        <v>191</v>
      </c>
      <c r="B26" s="69" t="s">
        <v>75</v>
      </c>
      <c r="C26">
        <v>1</v>
      </c>
      <c r="D26" s="13" t="s">
        <v>134</v>
      </c>
      <c r="M26">
        <v>31</v>
      </c>
      <c r="O26" t="s">
        <v>1236</v>
      </c>
      <c r="P26" t="s">
        <v>1237</v>
      </c>
      <c r="Q26">
        <v>5</v>
      </c>
      <c r="S26">
        <v>9</v>
      </c>
      <c r="T26">
        <v>1</v>
      </c>
      <c r="AD26">
        <f t="shared" si="0"/>
        <v>46</v>
      </c>
      <c r="AF26">
        <f t="shared" si="1"/>
        <v>0</v>
      </c>
      <c r="AG26">
        <v>3</v>
      </c>
      <c r="AH26" s="39">
        <f t="shared" si="2"/>
        <v>138</v>
      </c>
    </row>
    <row r="27" spans="1:34" ht="14" x14ac:dyDescent="0.15">
      <c r="A27" s="38" t="s">
        <v>192</v>
      </c>
      <c r="B27" s="69" t="s">
        <v>75</v>
      </c>
      <c r="C27">
        <v>1</v>
      </c>
      <c r="D27" s="13" t="s">
        <v>107</v>
      </c>
      <c r="Z27">
        <v>9</v>
      </c>
      <c r="AD27">
        <f t="shared" si="0"/>
        <v>9</v>
      </c>
      <c r="AE27">
        <v>1</v>
      </c>
      <c r="AF27">
        <f t="shared" si="1"/>
        <v>9</v>
      </c>
      <c r="AG27">
        <v>3</v>
      </c>
      <c r="AH27" s="39">
        <f t="shared" si="2"/>
        <v>27</v>
      </c>
    </row>
    <row r="28" spans="1:34" ht="14" x14ac:dyDescent="0.15">
      <c r="A28" t="s">
        <v>194</v>
      </c>
      <c r="B28" s="16" t="s">
        <v>75</v>
      </c>
      <c r="C28">
        <v>1</v>
      </c>
      <c r="D28" s="13" t="s">
        <v>106</v>
      </c>
      <c r="G28">
        <v>1</v>
      </c>
      <c r="AD28">
        <f t="shared" si="0"/>
        <v>1</v>
      </c>
      <c r="AF28">
        <f t="shared" si="1"/>
        <v>0</v>
      </c>
      <c r="AG28">
        <v>2</v>
      </c>
      <c r="AH28" s="39">
        <f t="shared" si="2"/>
        <v>2</v>
      </c>
    </row>
    <row r="29" spans="1:34" ht="14" x14ac:dyDescent="0.15">
      <c r="A29" s="38" t="s">
        <v>195</v>
      </c>
      <c r="B29" s="69" t="s">
        <v>75</v>
      </c>
      <c r="C29">
        <v>1</v>
      </c>
      <c r="D29" s="13" t="s">
        <v>134</v>
      </c>
      <c r="I29">
        <v>74</v>
      </c>
      <c r="J29">
        <v>16</v>
      </c>
      <c r="K29">
        <v>36</v>
      </c>
      <c r="L29">
        <v>19</v>
      </c>
      <c r="M29">
        <v>116</v>
      </c>
      <c r="N29">
        <v>6</v>
      </c>
      <c r="O29">
        <v>11</v>
      </c>
      <c r="P29">
        <v>3</v>
      </c>
      <c r="Q29">
        <v>5</v>
      </c>
      <c r="R29">
        <v>5</v>
      </c>
      <c r="AD29">
        <f t="shared" si="0"/>
        <v>291</v>
      </c>
      <c r="AE29">
        <v>1</v>
      </c>
      <c r="AF29">
        <f t="shared" si="1"/>
        <v>291</v>
      </c>
      <c r="AG29">
        <v>3</v>
      </c>
      <c r="AH29" s="39">
        <f t="shared" si="2"/>
        <v>873</v>
      </c>
    </row>
    <row r="30" spans="1:34" ht="14" x14ac:dyDescent="0.15">
      <c r="A30" t="s">
        <v>196</v>
      </c>
      <c r="B30" s="16" t="s">
        <v>75</v>
      </c>
      <c r="C30">
        <v>1</v>
      </c>
      <c r="D30" s="13" t="s">
        <v>134</v>
      </c>
      <c r="G30">
        <v>5</v>
      </c>
      <c r="AD30">
        <f t="shared" si="0"/>
        <v>5</v>
      </c>
      <c r="AE30">
        <v>1</v>
      </c>
      <c r="AF30">
        <f t="shared" si="1"/>
        <v>5</v>
      </c>
      <c r="AG30">
        <v>4</v>
      </c>
      <c r="AH30" s="39">
        <f t="shared" si="2"/>
        <v>20</v>
      </c>
    </row>
    <row r="31" spans="1:34" ht="14" x14ac:dyDescent="0.15">
      <c r="A31" t="s">
        <v>198</v>
      </c>
      <c r="B31" s="16" t="s">
        <v>75</v>
      </c>
      <c r="C31">
        <v>1</v>
      </c>
      <c r="D31" s="13" t="s">
        <v>106</v>
      </c>
      <c r="E31" s="68">
        <v>3</v>
      </c>
      <c r="F31">
        <v>4</v>
      </c>
      <c r="G31">
        <v>5</v>
      </c>
      <c r="H31">
        <v>2</v>
      </c>
      <c r="AD31">
        <f t="shared" si="0"/>
        <v>14</v>
      </c>
      <c r="AF31">
        <f t="shared" si="1"/>
        <v>0</v>
      </c>
      <c r="AG31">
        <v>2</v>
      </c>
      <c r="AH31" s="39">
        <f t="shared" si="2"/>
        <v>28</v>
      </c>
    </row>
    <row r="32" spans="1:34" ht="14" x14ac:dyDescent="0.15">
      <c r="A32" t="s">
        <v>200</v>
      </c>
      <c r="B32" s="16" t="s">
        <v>75</v>
      </c>
      <c r="C32">
        <v>1</v>
      </c>
      <c r="D32" s="13" t="s">
        <v>107</v>
      </c>
      <c r="AD32">
        <f t="shared" si="0"/>
        <v>0</v>
      </c>
      <c r="AE32">
        <v>1</v>
      </c>
      <c r="AF32">
        <f t="shared" si="1"/>
        <v>0</v>
      </c>
      <c r="AG32">
        <v>25</v>
      </c>
      <c r="AH32" s="39">
        <f t="shared" si="2"/>
        <v>0</v>
      </c>
    </row>
    <row r="33" spans="1:34" ht="14" x14ac:dyDescent="0.15">
      <c r="A33" t="s">
        <v>202</v>
      </c>
      <c r="B33" s="16" t="s">
        <v>75</v>
      </c>
      <c r="C33">
        <v>1</v>
      </c>
      <c r="D33" s="13" t="s">
        <v>106</v>
      </c>
      <c r="E33" s="68">
        <v>1</v>
      </c>
      <c r="G33">
        <v>7</v>
      </c>
      <c r="AD33">
        <f t="shared" si="0"/>
        <v>8</v>
      </c>
      <c r="AF33">
        <f t="shared" si="1"/>
        <v>0</v>
      </c>
      <c r="AG33">
        <v>2</v>
      </c>
      <c r="AH33" s="39">
        <f t="shared" si="2"/>
        <v>16</v>
      </c>
    </row>
    <row r="34" spans="1:34" ht="14" x14ac:dyDescent="0.15">
      <c r="A34" t="s">
        <v>208</v>
      </c>
      <c r="B34" s="16" t="s">
        <v>75</v>
      </c>
      <c r="C34">
        <v>1</v>
      </c>
      <c r="D34" s="13" t="s">
        <v>106</v>
      </c>
      <c r="J34">
        <v>13</v>
      </c>
      <c r="K34">
        <v>2</v>
      </c>
      <c r="M34">
        <v>5</v>
      </c>
      <c r="N34">
        <v>5</v>
      </c>
      <c r="O34">
        <v>31</v>
      </c>
      <c r="P34">
        <v>30</v>
      </c>
      <c r="Q34">
        <v>12</v>
      </c>
      <c r="R34">
        <v>5</v>
      </c>
      <c r="AD34">
        <f t="shared" si="0"/>
        <v>103</v>
      </c>
      <c r="AE34">
        <v>0.375</v>
      </c>
      <c r="AF34">
        <f t="shared" si="1"/>
        <v>38.625</v>
      </c>
      <c r="AG34">
        <v>3</v>
      </c>
      <c r="AH34" s="39">
        <f t="shared" si="2"/>
        <v>309</v>
      </c>
    </row>
    <row r="35" spans="1:34" ht="14" x14ac:dyDescent="0.15">
      <c r="A35" t="s">
        <v>211</v>
      </c>
      <c r="B35" s="16" t="s">
        <v>75</v>
      </c>
      <c r="C35">
        <v>1</v>
      </c>
      <c r="D35" s="13" t="s">
        <v>106</v>
      </c>
      <c r="L35">
        <v>27</v>
      </c>
      <c r="O35">
        <v>1</v>
      </c>
      <c r="Q35">
        <v>4</v>
      </c>
      <c r="AD35">
        <f t="shared" si="0"/>
        <v>32</v>
      </c>
      <c r="AF35">
        <f t="shared" si="1"/>
        <v>0</v>
      </c>
      <c r="AG35">
        <v>3</v>
      </c>
      <c r="AH35" s="39">
        <f t="shared" si="2"/>
        <v>96</v>
      </c>
    </row>
    <row r="36" spans="1:34" ht="14" x14ac:dyDescent="0.15">
      <c r="A36" s="38" t="s">
        <v>1238</v>
      </c>
      <c r="B36" s="69" t="s">
        <v>75</v>
      </c>
      <c r="C36">
        <v>1</v>
      </c>
      <c r="D36" s="13" t="s">
        <v>107</v>
      </c>
      <c r="S36">
        <v>4</v>
      </c>
      <c r="U36">
        <v>10</v>
      </c>
      <c r="X36">
        <v>27</v>
      </c>
      <c r="Y36">
        <v>5</v>
      </c>
      <c r="AD36">
        <f t="shared" si="0"/>
        <v>46</v>
      </c>
      <c r="AE36">
        <v>1</v>
      </c>
      <c r="AF36">
        <f t="shared" si="1"/>
        <v>46</v>
      </c>
      <c r="AG36">
        <v>2</v>
      </c>
      <c r="AH36" s="39">
        <f t="shared" si="2"/>
        <v>92</v>
      </c>
    </row>
    <row r="37" spans="1:34" ht="14" x14ac:dyDescent="0.15">
      <c r="A37" t="s">
        <v>212</v>
      </c>
      <c r="B37" s="16" t="s">
        <v>75</v>
      </c>
      <c r="C37">
        <v>1</v>
      </c>
      <c r="D37" s="13" t="s">
        <v>106</v>
      </c>
      <c r="G37">
        <v>3</v>
      </c>
      <c r="AD37">
        <f t="shared" si="0"/>
        <v>3</v>
      </c>
      <c r="AF37">
        <f t="shared" si="1"/>
        <v>0</v>
      </c>
      <c r="AG37">
        <v>2</v>
      </c>
      <c r="AH37" s="39">
        <f t="shared" si="2"/>
        <v>6</v>
      </c>
    </row>
    <row r="38" spans="1:34" ht="14" x14ac:dyDescent="0.15">
      <c r="A38" s="38" t="s">
        <v>213</v>
      </c>
      <c r="B38" s="69" t="s">
        <v>75</v>
      </c>
      <c r="C38">
        <v>1</v>
      </c>
      <c r="D38" s="13" t="s">
        <v>106</v>
      </c>
      <c r="H38">
        <v>1</v>
      </c>
      <c r="I38">
        <v>3</v>
      </c>
      <c r="K38">
        <v>5</v>
      </c>
      <c r="O38">
        <v>3</v>
      </c>
      <c r="Q38">
        <v>7</v>
      </c>
      <c r="R38">
        <v>2</v>
      </c>
      <c r="T38">
        <v>3</v>
      </c>
      <c r="U38">
        <v>2</v>
      </c>
      <c r="AD38">
        <f t="shared" si="0"/>
        <v>26</v>
      </c>
      <c r="AE38">
        <v>0.25</v>
      </c>
      <c r="AF38">
        <f t="shared" si="1"/>
        <v>6.5</v>
      </c>
      <c r="AG38">
        <v>2</v>
      </c>
      <c r="AH38" s="39">
        <f t="shared" si="2"/>
        <v>52</v>
      </c>
    </row>
    <row r="39" spans="1:34" ht="14" x14ac:dyDescent="0.15">
      <c r="A39" s="38" t="s">
        <v>223</v>
      </c>
      <c r="B39" s="69" t="s">
        <v>75</v>
      </c>
      <c r="C39">
        <v>1</v>
      </c>
      <c r="D39" s="13" t="s">
        <v>107</v>
      </c>
      <c r="M39">
        <v>3</v>
      </c>
      <c r="R39">
        <v>5</v>
      </c>
      <c r="S39">
        <v>23</v>
      </c>
      <c r="U39">
        <v>4</v>
      </c>
      <c r="AD39">
        <f t="shared" si="0"/>
        <v>35</v>
      </c>
      <c r="AF39">
        <f t="shared" si="1"/>
        <v>0</v>
      </c>
      <c r="AG39">
        <v>4</v>
      </c>
      <c r="AH39" s="39">
        <f t="shared" si="2"/>
        <v>140</v>
      </c>
    </row>
    <row r="40" spans="1:34" ht="14" x14ac:dyDescent="0.15">
      <c r="A40" t="s">
        <v>232</v>
      </c>
      <c r="B40" s="16" t="s">
        <v>75</v>
      </c>
      <c r="C40">
        <v>1</v>
      </c>
      <c r="D40" s="13" t="s">
        <v>107</v>
      </c>
      <c r="AD40">
        <f t="shared" si="0"/>
        <v>0</v>
      </c>
      <c r="AE40">
        <v>1</v>
      </c>
      <c r="AF40">
        <f t="shared" si="1"/>
        <v>0</v>
      </c>
      <c r="AG40">
        <v>3</v>
      </c>
      <c r="AH40" s="39">
        <f t="shared" si="2"/>
        <v>0</v>
      </c>
    </row>
    <row r="41" spans="1:34" ht="14" x14ac:dyDescent="0.15">
      <c r="A41" s="38" t="s">
        <v>243</v>
      </c>
      <c r="B41" s="69" t="s">
        <v>75</v>
      </c>
      <c r="C41">
        <v>1</v>
      </c>
      <c r="D41" s="13" t="s">
        <v>106</v>
      </c>
      <c r="I41">
        <v>5</v>
      </c>
      <c r="J41">
        <v>1</v>
      </c>
      <c r="M41">
        <v>2</v>
      </c>
      <c r="R41">
        <v>6</v>
      </c>
      <c r="S41">
        <v>29</v>
      </c>
      <c r="T41">
        <v>7</v>
      </c>
      <c r="U41">
        <v>5</v>
      </c>
      <c r="V41">
        <v>3</v>
      </c>
      <c r="X41">
        <v>4</v>
      </c>
      <c r="Y41">
        <v>9</v>
      </c>
      <c r="AD41">
        <f t="shared" si="0"/>
        <v>71</v>
      </c>
      <c r="AF41">
        <f t="shared" si="1"/>
        <v>0</v>
      </c>
      <c r="AG41">
        <v>3</v>
      </c>
      <c r="AH41" s="39">
        <f t="shared" si="2"/>
        <v>213</v>
      </c>
    </row>
    <row r="42" spans="1:34" ht="14" x14ac:dyDescent="0.15">
      <c r="A42" t="s">
        <v>246</v>
      </c>
      <c r="B42" s="16" t="s">
        <v>75</v>
      </c>
      <c r="C42">
        <v>1</v>
      </c>
      <c r="D42" s="13" t="s">
        <v>107</v>
      </c>
      <c r="H42">
        <v>1</v>
      </c>
      <c r="AD42">
        <f t="shared" si="0"/>
        <v>1</v>
      </c>
      <c r="AE42">
        <v>1</v>
      </c>
      <c r="AF42">
        <f t="shared" si="1"/>
        <v>1</v>
      </c>
      <c r="AG42">
        <v>8</v>
      </c>
      <c r="AH42" s="39">
        <f t="shared" si="2"/>
        <v>8</v>
      </c>
    </row>
    <row r="43" spans="1:34" ht="14" x14ac:dyDescent="0.15">
      <c r="A43" t="s">
        <v>250</v>
      </c>
      <c r="B43" s="16" t="s">
        <v>75</v>
      </c>
      <c r="C43">
        <v>1</v>
      </c>
      <c r="D43" s="1" t="s">
        <v>107</v>
      </c>
      <c r="E43" s="68">
        <v>2</v>
      </c>
      <c r="G43">
        <v>2</v>
      </c>
      <c r="H43">
        <v>0.25</v>
      </c>
      <c r="AD43">
        <f t="shared" si="0"/>
        <v>4.25</v>
      </c>
      <c r="AE43">
        <v>1</v>
      </c>
      <c r="AF43">
        <f t="shared" si="1"/>
        <v>4.25</v>
      </c>
      <c r="AG43">
        <v>16</v>
      </c>
      <c r="AH43" s="39">
        <f t="shared" si="2"/>
        <v>68</v>
      </c>
    </row>
    <row r="44" spans="1:34" ht="14" x14ac:dyDescent="0.15">
      <c r="A44" t="s">
        <v>249</v>
      </c>
      <c r="B44" s="16" t="s">
        <v>75</v>
      </c>
      <c r="C44">
        <v>1</v>
      </c>
      <c r="D44" s="1" t="s">
        <v>107</v>
      </c>
      <c r="J44">
        <v>1.5</v>
      </c>
      <c r="K44">
        <v>2</v>
      </c>
      <c r="M44">
        <v>9</v>
      </c>
      <c r="N44">
        <v>0.25</v>
      </c>
      <c r="O44">
        <v>1.5</v>
      </c>
      <c r="P44">
        <v>2</v>
      </c>
      <c r="Q44">
        <v>0.5</v>
      </c>
      <c r="R44">
        <v>1.5</v>
      </c>
      <c r="S44">
        <v>1</v>
      </c>
      <c r="T44">
        <v>4.5</v>
      </c>
      <c r="AD44">
        <f t="shared" si="0"/>
        <v>23.75</v>
      </c>
      <c r="AE44">
        <v>1</v>
      </c>
      <c r="AF44">
        <f t="shared" si="1"/>
        <v>23.75</v>
      </c>
      <c r="AG44">
        <v>12</v>
      </c>
      <c r="AH44" s="39">
        <f t="shared" si="2"/>
        <v>285</v>
      </c>
    </row>
    <row r="45" spans="1:34" ht="14" x14ac:dyDescent="0.15">
      <c r="A45" t="s">
        <v>251</v>
      </c>
      <c r="B45" s="16" t="s">
        <v>75</v>
      </c>
      <c r="C45">
        <v>1</v>
      </c>
      <c r="D45" s="1" t="s">
        <v>107</v>
      </c>
      <c r="J45">
        <v>6</v>
      </c>
      <c r="M45">
        <v>7.5</v>
      </c>
      <c r="AD45">
        <f t="shared" si="0"/>
        <v>13.5</v>
      </c>
      <c r="AE45">
        <v>1</v>
      </c>
      <c r="AF45">
        <f t="shared" si="1"/>
        <v>13.5</v>
      </c>
      <c r="AG45">
        <v>6</v>
      </c>
      <c r="AH45" s="39">
        <f t="shared" si="2"/>
        <v>81</v>
      </c>
    </row>
    <row r="46" spans="1:34" ht="14" x14ac:dyDescent="0.15">
      <c r="A46" s="38" t="s">
        <v>256</v>
      </c>
      <c r="B46" s="69" t="s">
        <v>75</v>
      </c>
      <c r="C46">
        <v>1</v>
      </c>
      <c r="D46" s="13" t="s">
        <v>107</v>
      </c>
      <c r="I46">
        <v>0.5</v>
      </c>
      <c r="J46">
        <v>2</v>
      </c>
      <c r="N46">
        <v>0.5</v>
      </c>
      <c r="O46">
        <v>2</v>
      </c>
      <c r="Q46">
        <v>10.5</v>
      </c>
      <c r="R46">
        <v>2</v>
      </c>
      <c r="S46">
        <v>2.5</v>
      </c>
      <c r="U46">
        <v>1.5</v>
      </c>
      <c r="AD46">
        <f t="shared" si="0"/>
        <v>21.5</v>
      </c>
      <c r="AE46">
        <v>1</v>
      </c>
      <c r="AF46">
        <f t="shared" si="1"/>
        <v>21.5</v>
      </c>
      <c r="AG46">
        <v>16</v>
      </c>
      <c r="AH46" s="39">
        <f t="shared" si="2"/>
        <v>344</v>
      </c>
    </row>
    <row r="47" spans="1:34" x14ac:dyDescent="0.15">
      <c r="A47" t="s">
        <v>258</v>
      </c>
      <c r="B47" s="16" t="s">
        <v>75</v>
      </c>
      <c r="C47">
        <v>1</v>
      </c>
      <c r="D47" s="16" t="s">
        <v>107</v>
      </c>
      <c r="E47" s="68">
        <v>2</v>
      </c>
      <c r="AD47">
        <f t="shared" si="0"/>
        <v>2</v>
      </c>
      <c r="AE47">
        <v>1</v>
      </c>
      <c r="AF47">
        <f t="shared" si="1"/>
        <v>2</v>
      </c>
      <c r="AG47">
        <v>12</v>
      </c>
      <c r="AH47" s="39">
        <f t="shared" si="2"/>
        <v>24</v>
      </c>
    </row>
    <row r="48" spans="1:34" x14ac:dyDescent="0.15">
      <c r="A48" t="s">
        <v>681</v>
      </c>
      <c r="B48" s="16" t="s">
        <v>75</v>
      </c>
      <c r="C48">
        <v>1</v>
      </c>
      <c r="D48" s="16" t="s">
        <v>107</v>
      </c>
      <c r="L48">
        <v>186</v>
      </c>
      <c r="M48">
        <v>147</v>
      </c>
      <c r="N48">
        <v>37</v>
      </c>
      <c r="O48">
        <v>62</v>
      </c>
      <c r="P48">
        <v>3</v>
      </c>
      <c r="AD48">
        <f t="shared" si="0"/>
        <v>435</v>
      </c>
      <c r="AE48">
        <v>1</v>
      </c>
      <c r="AF48">
        <f t="shared" si="1"/>
        <v>435</v>
      </c>
      <c r="AG48">
        <v>2</v>
      </c>
      <c r="AH48" s="39">
        <f t="shared" si="2"/>
        <v>870</v>
      </c>
    </row>
    <row r="49" spans="1:34" ht="14" x14ac:dyDescent="0.15">
      <c r="A49" s="38" t="s">
        <v>681</v>
      </c>
      <c r="B49" s="69" t="s">
        <v>75</v>
      </c>
      <c r="C49">
        <v>1</v>
      </c>
      <c r="D49" s="13" t="s">
        <v>107</v>
      </c>
      <c r="I49">
        <v>22</v>
      </c>
      <c r="J49">
        <v>11</v>
      </c>
      <c r="K49">
        <v>337</v>
      </c>
      <c r="AD49">
        <f t="shared" si="0"/>
        <v>370</v>
      </c>
      <c r="AE49">
        <v>1</v>
      </c>
      <c r="AF49">
        <f t="shared" si="1"/>
        <v>370</v>
      </c>
      <c r="AG49">
        <v>3</v>
      </c>
      <c r="AH49" s="39">
        <f t="shared" si="2"/>
        <v>1110</v>
      </c>
    </row>
    <row r="50" spans="1:34" ht="14" x14ac:dyDescent="0.15">
      <c r="A50" s="38" t="s">
        <v>1239</v>
      </c>
      <c r="B50" s="69" t="s">
        <v>75</v>
      </c>
      <c r="C50">
        <v>1</v>
      </c>
      <c r="D50" s="13" t="s">
        <v>107</v>
      </c>
      <c r="S50">
        <v>6</v>
      </c>
      <c r="T50">
        <v>266</v>
      </c>
      <c r="V50">
        <v>203</v>
      </c>
      <c r="W50">
        <v>110</v>
      </c>
      <c r="X50">
        <v>151</v>
      </c>
      <c r="Y50">
        <v>127</v>
      </c>
      <c r="AA50">
        <v>26</v>
      </c>
      <c r="AD50">
        <f t="shared" si="0"/>
        <v>889</v>
      </c>
      <c r="AE50">
        <v>1</v>
      </c>
      <c r="AF50">
        <f t="shared" si="1"/>
        <v>889</v>
      </c>
      <c r="AG50">
        <v>2</v>
      </c>
      <c r="AH50" s="39">
        <f t="shared" si="2"/>
        <v>1778</v>
      </c>
    </row>
    <row r="51" spans="1:34" ht="14" x14ac:dyDescent="0.15">
      <c r="A51" s="38" t="s">
        <v>282</v>
      </c>
      <c r="B51" s="69" t="s">
        <v>75</v>
      </c>
      <c r="C51">
        <v>1</v>
      </c>
      <c r="D51" s="13" t="s">
        <v>107</v>
      </c>
      <c r="N51">
        <v>12</v>
      </c>
      <c r="O51">
        <v>21</v>
      </c>
      <c r="P51">
        <v>17</v>
      </c>
      <c r="Q51">
        <v>37</v>
      </c>
      <c r="R51">
        <v>10</v>
      </c>
      <c r="AD51">
        <f t="shared" si="0"/>
        <v>97</v>
      </c>
      <c r="AE51">
        <v>1</v>
      </c>
      <c r="AF51">
        <f t="shared" si="1"/>
        <v>97</v>
      </c>
      <c r="AG51">
        <v>3</v>
      </c>
      <c r="AH51" s="39">
        <f t="shared" si="2"/>
        <v>291</v>
      </c>
    </row>
    <row r="52" spans="1:34" ht="14" x14ac:dyDescent="0.15">
      <c r="A52" s="38" t="s">
        <v>283</v>
      </c>
      <c r="B52" s="69" t="s">
        <v>75</v>
      </c>
      <c r="C52">
        <v>1</v>
      </c>
      <c r="D52" s="13" t="s">
        <v>107</v>
      </c>
      <c r="O52">
        <v>9</v>
      </c>
      <c r="P52">
        <v>7</v>
      </c>
      <c r="Q52">
        <v>8</v>
      </c>
      <c r="R52">
        <v>28</v>
      </c>
      <c r="AD52">
        <f t="shared" si="0"/>
        <v>52</v>
      </c>
      <c r="AE52">
        <v>1</v>
      </c>
      <c r="AF52">
        <f t="shared" si="1"/>
        <v>52</v>
      </c>
      <c r="AG52">
        <v>4</v>
      </c>
      <c r="AH52" s="39">
        <f t="shared" si="2"/>
        <v>208</v>
      </c>
    </row>
    <row r="53" spans="1:34" ht="14" x14ac:dyDescent="0.15">
      <c r="A53" s="38" t="s">
        <v>1240</v>
      </c>
      <c r="B53" s="69" t="s">
        <v>75</v>
      </c>
      <c r="C53">
        <v>1</v>
      </c>
      <c r="D53" s="13" t="s">
        <v>107</v>
      </c>
      <c r="O53">
        <v>15</v>
      </c>
      <c r="AD53">
        <f t="shared" si="0"/>
        <v>15</v>
      </c>
      <c r="AE53">
        <v>1</v>
      </c>
      <c r="AF53">
        <f t="shared" si="1"/>
        <v>15</v>
      </c>
      <c r="AH53" s="39">
        <f t="shared" si="2"/>
        <v>0</v>
      </c>
    </row>
    <row r="55" spans="1:34" x14ac:dyDescent="0.15">
      <c r="AF55">
        <f>SUM(AF3:AF53)</f>
        <v>3669.875</v>
      </c>
      <c r="AH55" s="39">
        <f>SUM(AH3:AH52)</f>
        <v>11703</v>
      </c>
    </row>
    <row r="57" spans="1:34" x14ac:dyDescent="0.15">
      <c r="A57" t="s">
        <v>301</v>
      </c>
    </row>
    <row r="58" spans="1:34" x14ac:dyDescent="0.15">
      <c r="A58" s="38" t="s">
        <v>353</v>
      </c>
      <c r="B58" s="69" t="s">
        <v>308</v>
      </c>
      <c r="C58">
        <v>1</v>
      </c>
      <c r="D58" s="69" t="s">
        <v>107</v>
      </c>
      <c r="O58">
        <v>5</v>
      </c>
      <c r="AD58">
        <f>SUM(E58:T58)</f>
        <v>5</v>
      </c>
      <c r="AH58" s="39">
        <f>AD58*AG58</f>
        <v>0</v>
      </c>
    </row>
    <row r="59" spans="1:34" x14ac:dyDescent="0.15">
      <c r="A59" t="s">
        <v>1241</v>
      </c>
      <c r="B59" s="16" t="s">
        <v>359</v>
      </c>
      <c r="C59">
        <v>1</v>
      </c>
      <c r="D59" s="16" t="s">
        <v>107</v>
      </c>
      <c r="F59">
        <v>2</v>
      </c>
      <c r="G59">
        <v>4</v>
      </c>
      <c r="AD59">
        <f t="shared" ref="AD59:AD75" si="3">SUM(E59:T59)</f>
        <v>6</v>
      </c>
      <c r="AE59">
        <v>1</v>
      </c>
      <c r="AG59">
        <v>4</v>
      </c>
      <c r="AH59" s="39">
        <f>AD59*AG59</f>
        <v>24</v>
      </c>
    </row>
    <row r="60" spans="1:34" x14ac:dyDescent="0.15">
      <c r="A60" s="38" t="s">
        <v>369</v>
      </c>
      <c r="B60" s="69" t="s">
        <v>308</v>
      </c>
      <c r="C60">
        <v>1</v>
      </c>
      <c r="D60" s="69" t="s">
        <v>107</v>
      </c>
      <c r="J60">
        <v>8</v>
      </c>
      <c r="AD60">
        <f t="shared" si="3"/>
        <v>8</v>
      </c>
      <c r="AE60">
        <v>1</v>
      </c>
      <c r="AG60">
        <v>4</v>
      </c>
      <c r="AH60" s="39">
        <f t="shared" ref="AH60:AH75" si="4">AD60*AG60</f>
        <v>32</v>
      </c>
    </row>
    <row r="61" spans="1:34" x14ac:dyDescent="0.15">
      <c r="A61" s="38" t="s">
        <v>364</v>
      </c>
      <c r="B61" s="69" t="s">
        <v>308</v>
      </c>
      <c r="C61">
        <v>1</v>
      </c>
      <c r="D61" s="69" t="s">
        <v>106</v>
      </c>
      <c r="K61">
        <v>3</v>
      </c>
      <c r="AD61">
        <f t="shared" si="3"/>
        <v>3</v>
      </c>
      <c r="AG61">
        <v>4</v>
      </c>
      <c r="AH61" s="39">
        <f t="shared" si="4"/>
        <v>12</v>
      </c>
    </row>
    <row r="62" spans="1:34" x14ac:dyDescent="0.15">
      <c r="A62" s="38" t="s">
        <v>151</v>
      </c>
      <c r="B62" s="69" t="s">
        <v>343</v>
      </c>
      <c r="C62">
        <v>1</v>
      </c>
      <c r="D62" s="69" t="s">
        <v>106</v>
      </c>
      <c r="S62">
        <v>7</v>
      </c>
      <c r="AD62">
        <f t="shared" si="3"/>
        <v>7</v>
      </c>
      <c r="AG62">
        <v>5</v>
      </c>
      <c r="AH62" s="39">
        <f t="shared" si="4"/>
        <v>35</v>
      </c>
    </row>
    <row r="63" spans="1:34" x14ac:dyDescent="0.15">
      <c r="A63" s="38" t="s">
        <v>168</v>
      </c>
      <c r="B63" s="69" t="s">
        <v>308</v>
      </c>
      <c r="C63">
        <v>1</v>
      </c>
      <c r="D63" s="69" t="s">
        <v>106</v>
      </c>
      <c r="J63">
        <v>5</v>
      </c>
      <c r="AD63">
        <f t="shared" si="3"/>
        <v>5</v>
      </c>
      <c r="AG63">
        <v>3</v>
      </c>
      <c r="AH63" s="39">
        <f t="shared" si="4"/>
        <v>15</v>
      </c>
    </row>
    <row r="64" spans="1:34" x14ac:dyDescent="0.15">
      <c r="A64" s="38" t="s">
        <v>1242</v>
      </c>
      <c r="B64" s="69" t="s">
        <v>343</v>
      </c>
      <c r="C64">
        <v>1</v>
      </c>
      <c r="D64" s="69" t="s">
        <v>106</v>
      </c>
      <c r="T64">
        <v>1</v>
      </c>
      <c r="AD64">
        <f t="shared" si="3"/>
        <v>1</v>
      </c>
      <c r="AG64">
        <v>3</v>
      </c>
      <c r="AH64" s="39">
        <f t="shared" si="4"/>
        <v>3</v>
      </c>
    </row>
    <row r="65" spans="1:34" x14ac:dyDescent="0.15">
      <c r="A65" s="38" t="s">
        <v>192</v>
      </c>
      <c r="B65" s="69" t="s">
        <v>308</v>
      </c>
      <c r="C65">
        <v>1</v>
      </c>
      <c r="D65" s="69" t="s">
        <v>106</v>
      </c>
      <c r="U65">
        <v>4</v>
      </c>
      <c r="AD65">
        <f t="shared" si="3"/>
        <v>0</v>
      </c>
      <c r="AG65">
        <v>5</v>
      </c>
      <c r="AH65" s="39">
        <f t="shared" si="4"/>
        <v>0</v>
      </c>
    </row>
    <row r="66" spans="1:34" x14ac:dyDescent="0.15">
      <c r="A66" s="38" t="s">
        <v>448</v>
      </c>
      <c r="B66" s="69" t="s">
        <v>308</v>
      </c>
      <c r="C66">
        <v>1</v>
      </c>
      <c r="D66" s="69" t="s">
        <v>176</v>
      </c>
      <c r="O66">
        <v>6</v>
      </c>
      <c r="AD66">
        <f t="shared" si="3"/>
        <v>6</v>
      </c>
      <c r="AG66">
        <v>5</v>
      </c>
      <c r="AH66" s="39">
        <f t="shared" si="4"/>
        <v>30</v>
      </c>
    </row>
    <row r="67" spans="1:34" x14ac:dyDescent="0.15">
      <c r="A67" s="38" t="s">
        <v>452</v>
      </c>
      <c r="B67" s="69" t="s">
        <v>308</v>
      </c>
      <c r="C67">
        <v>1</v>
      </c>
      <c r="D67" s="69" t="s">
        <v>176</v>
      </c>
      <c r="L67">
        <v>4</v>
      </c>
      <c r="AD67">
        <f t="shared" si="3"/>
        <v>4</v>
      </c>
      <c r="AG67">
        <v>5</v>
      </c>
      <c r="AH67" s="39">
        <f t="shared" si="4"/>
        <v>20</v>
      </c>
    </row>
    <row r="68" spans="1:34" x14ac:dyDescent="0.15">
      <c r="A68" t="s">
        <v>1243</v>
      </c>
      <c r="B68" s="16" t="s">
        <v>308</v>
      </c>
      <c r="C68">
        <v>1</v>
      </c>
      <c r="D68" s="16" t="s">
        <v>107</v>
      </c>
      <c r="G68">
        <v>3</v>
      </c>
      <c r="AD68">
        <f t="shared" si="3"/>
        <v>3</v>
      </c>
      <c r="AE68">
        <v>1</v>
      </c>
      <c r="AG68">
        <v>2</v>
      </c>
      <c r="AH68" s="39">
        <f t="shared" si="4"/>
        <v>6</v>
      </c>
    </row>
    <row r="69" spans="1:34" x14ac:dyDescent="0.15">
      <c r="A69" s="38" t="s">
        <v>522</v>
      </c>
      <c r="B69" s="69" t="s">
        <v>308</v>
      </c>
      <c r="C69">
        <v>1</v>
      </c>
      <c r="D69" s="69" t="s">
        <v>107</v>
      </c>
      <c r="T69">
        <v>2</v>
      </c>
      <c r="AD69">
        <f t="shared" si="3"/>
        <v>2</v>
      </c>
      <c r="AG69">
        <v>4</v>
      </c>
      <c r="AH69" s="39">
        <f t="shared" si="4"/>
        <v>8</v>
      </c>
    </row>
    <row r="70" spans="1:34" x14ac:dyDescent="0.15">
      <c r="A70" s="38" t="s">
        <v>533</v>
      </c>
      <c r="B70" s="69" t="s">
        <v>308</v>
      </c>
      <c r="C70">
        <v>1</v>
      </c>
      <c r="D70" s="69" t="s">
        <v>107</v>
      </c>
      <c r="J70">
        <v>3</v>
      </c>
      <c r="AD70">
        <f t="shared" si="3"/>
        <v>3</v>
      </c>
      <c r="AE70">
        <v>1</v>
      </c>
      <c r="AG70">
        <v>8</v>
      </c>
      <c r="AH70" s="39">
        <f t="shared" si="4"/>
        <v>24</v>
      </c>
    </row>
    <row r="71" spans="1:34" x14ac:dyDescent="0.15">
      <c r="A71" s="38" t="s">
        <v>1244</v>
      </c>
      <c r="B71" s="69" t="s">
        <v>354</v>
      </c>
      <c r="C71">
        <v>1</v>
      </c>
      <c r="D71" s="69" t="s">
        <v>176</v>
      </c>
      <c r="Q71">
        <v>14</v>
      </c>
      <c r="AD71">
        <f t="shared" si="3"/>
        <v>14</v>
      </c>
      <c r="AG71">
        <v>2</v>
      </c>
      <c r="AH71" s="39">
        <f t="shared" si="4"/>
        <v>28</v>
      </c>
    </row>
    <row r="72" spans="1:34" x14ac:dyDescent="0.15">
      <c r="A72" t="s">
        <v>1245</v>
      </c>
      <c r="B72" s="16" t="s">
        <v>472</v>
      </c>
      <c r="C72">
        <v>1</v>
      </c>
      <c r="D72" s="16" t="s">
        <v>1246</v>
      </c>
      <c r="F72">
        <v>8</v>
      </c>
      <c r="G72">
        <v>8</v>
      </c>
      <c r="J72">
        <v>1</v>
      </c>
      <c r="N72">
        <v>21</v>
      </c>
      <c r="P72">
        <v>4</v>
      </c>
      <c r="S72">
        <v>9</v>
      </c>
      <c r="W72" s="38" t="s">
        <v>313</v>
      </c>
      <c r="X72" s="38"/>
      <c r="Y72" s="38"/>
      <c r="Z72" s="38"/>
      <c r="AA72" s="38"/>
      <c r="AB72" s="38"/>
      <c r="AD72">
        <f t="shared" si="3"/>
        <v>51</v>
      </c>
      <c r="AG72">
        <v>2</v>
      </c>
      <c r="AH72" s="39">
        <f t="shared" si="4"/>
        <v>102</v>
      </c>
    </row>
    <row r="73" spans="1:34" x14ac:dyDescent="0.15">
      <c r="A73" t="s">
        <v>1247</v>
      </c>
      <c r="B73" s="16" t="s">
        <v>1248</v>
      </c>
      <c r="C73">
        <v>1</v>
      </c>
      <c r="D73" s="16" t="s">
        <v>107</v>
      </c>
      <c r="V73">
        <v>23</v>
      </c>
      <c r="AE73">
        <v>1</v>
      </c>
      <c r="AG73">
        <v>2</v>
      </c>
      <c r="AH73" s="39"/>
    </row>
    <row r="74" spans="1:34" x14ac:dyDescent="0.15">
      <c r="A74" t="s">
        <v>573</v>
      </c>
      <c r="B74" s="16" t="s">
        <v>359</v>
      </c>
      <c r="C74">
        <v>1</v>
      </c>
      <c r="D74" s="16" t="s">
        <v>106</v>
      </c>
      <c r="G74">
        <v>5</v>
      </c>
      <c r="H74">
        <v>16</v>
      </c>
      <c r="AD74">
        <f t="shared" si="3"/>
        <v>21</v>
      </c>
      <c r="AG74">
        <v>3</v>
      </c>
      <c r="AH74" s="39">
        <f t="shared" si="4"/>
        <v>63</v>
      </c>
    </row>
    <row r="75" spans="1:34" x14ac:dyDescent="0.15">
      <c r="A75" t="s">
        <v>246</v>
      </c>
      <c r="B75" s="16" t="s">
        <v>308</v>
      </c>
      <c r="C75">
        <v>1</v>
      </c>
      <c r="D75" s="16" t="s">
        <v>107</v>
      </c>
      <c r="F75">
        <v>4</v>
      </c>
      <c r="AD75">
        <f t="shared" si="3"/>
        <v>4</v>
      </c>
      <c r="AE75">
        <v>1</v>
      </c>
      <c r="AG75">
        <v>2.5</v>
      </c>
      <c r="AH75" s="39">
        <f t="shared" si="4"/>
        <v>10</v>
      </c>
    </row>
    <row r="77" spans="1:34" x14ac:dyDescent="0.15">
      <c r="AH77" s="39">
        <f>SUM(AH58:AH75)</f>
        <v>412</v>
      </c>
    </row>
  </sheetData>
  <sortState xmlns:xlrd2="http://schemas.microsoft.com/office/spreadsheetml/2017/richdata2" ref="A3:O30">
    <sortCondition ref="A3"/>
  </sortState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T76"/>
  <sheetViews>
    <sheetView workbookViewId="0">
      <selection activeCell="A4" sqref="A4:R29"/>
    </sheetView>
  </sheetViews>
  <sheetFormatPr baseColWidth="10" defaultColWidth="8.83203125" defaultRowHeight="13" x14ac:dyDescent="0.15"/>
  <cols>
    <col min="1" max="1" width="20.1640625" bestFit="1" customWidth="1"/>
    <col min="2" max="2" width="12.6640625" customWidth="1"/>
    <col min="3" max="3" width="8.5" hidden="1" customWidth="1"/>
    <col min="4" max="5" width="6.5" hidden="1" customWidth="1"/>
    <col min="6" max="6" width="9.1640625" hidden="1" customWidth="1"/>
    <col min="7" max="7" width="9.33203125" hidden="1" customWidth="1"/>
    <col min="8" max="8" width="10" hidden="1" customWidth="1"/>
    <col min="9" max="9" width="6.83203125" hidden="1" customWidth="1"/>
    <col min="10" max="16" width="9.1640625" hidden="1" customWidth="1"/>
    <col min="17" max="17" width="14.5" hidden="1" customWidth="1"/>
    <col min="18" max="18" width="7.6640625" style="39" customWidth="1"/>
    <col min="19" max="19" width="9.1640625" style="59" customWidth="1"/>
    <col min="20" max="104" width="9.1640625" hidden="1" customWidth="1"/>
    <col min="105" max="105" width="12.5" hidden="1" customWidth="1"/>
    <col min="106" max="106" width="8.5" style="15" hidden="1" customWidth="1"/>
    <col min="107" max="107" width="8.5" hidden="1" customWidth="1"/>
    <col min="108" max="108" width="9.83203125" hidden="1" customWidth="1"/>
    <col min="109" max="109" width="7.6640625" hidden="1" customWidth="1"/>
    <col min="110" max="110" width="7.6640625" style="15" customWidth="1"/>
    <col min="111" max="111" width="7.33203125" hidden="1" customWidth="1"/>
    <col min="112" max="112" width="24.5" style="32" hidden="1" customWidth="1"/>
    <col min="113" max="115" width="9.1640625" hidden="1" customWidth="1"/>
    <col min="116" max="116" width="6.5" hidden="1" customWidth="1"/>
    <col min="117" max="117" width="8.1640625" hidden="1" customWidth="1"/>
    <col min="118" max="119" width="8.5" hidden="1" customWidth="1"/>
    <col min="120" max="120" width="6.6640625" customWidth="1"/>
    <col min="121" max="121" width="8.6640625" customWidth="1"/>
    <col min="122" max="122" width="9.5" customWidth="1"/>
    <col min="123" max="123" width="10.5" customWidth="1"/>
    <col min="124" max="124" width="32.33203125" customWidth="1"/>
  </cols>
  <sheetData>
    <row r="1" spans="1:124" s="1" customFormat="1" ht="36.7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4" t="s">
        <v>1249</v>
      </c>
      <c r="G1" s="33" t="s">
        <v>7</v>
      </c>
      <c r="H1" s="35" t="s">
        <v>9</v>
      </c>
      <c r="I1" s="33" t="s">
        <v>10</v>
      </c>
      <c r="J1" s="33" t="s">
        <v>11</v>
      </c>
      <c r="K1" s="33" t="s">
        <v>12</v>
      </c>
      <c r="L1" s="33" t="s">
        <v>13</v>
      </c>
      <c r="M1" s="33" t="s">
        <v>14</v>
      </c>
      <c r="N1" s="33" t="s">
        <v>15</v>
      </c>
      <c r="O1" s="33" t="s">
        <v>16</v>
      </c>
      <c r="P1" s="33" t="s">
        <v>17</v>
      </c>
      <c r="Q1" s="1" t="s">
        <v>18</v>
      </c>
      <c r="R1" s="2" t="s">
        <v>18</v>
      </c>
      <c r="S1" s="56" t="s">
        <v>1250</v>
      </c>
      <c r="T1" s="1" t="s">
        <v>1020</v>
      </c>
      <c r="U1" s="1" t="s">
        <v>1021</v>
      </c>
      <c r="V1" s="1" t="s">
        <v>1022</v>
      </c>
      <c r="W1" s="1" t="s">
        <v>1023</v>
      </c>
      <c r="X1" s="1" t="s">
        <v>1024</v>
      </c>
      <c r="Y1" s="1" t="s">
        <v>1025</v>
      </c>
      <c r="Z1" s="1" t="s">
        <v>1026</v>
      </c>
      <c r="AA1" s="1" t="s">
        <v>1027</v>
      </c>
      <c r="AB1" s="1" t="s">
        <v>1028</v>
      </c>
      <c r="AC1" s="1" t="s">
        <v>1029</v>
      </c>
      <c r="AD1" s="1" t="s">
        <v>1030</v>
      </c>
      <c r="AE1" s="1" t="s">
        <v>1031</v>
      </c>
      <c r="AF1" s="1" t="s">
        <v>1032</v>
      </c>
      <c r="AG1" s="1" t="s">
        <v>1033</v>
      </c>
      <c r="AH1" s="1" t="s">
        <v>1034</v>
      </c>
      <c r="AI1" s="1" t="s">
        <v>1035</v>
      </c>
      <c r="AJ1" s="1" t="s">
        <v>1036</v>
      </c>
      <c r="AK1" s="1" t="s">
        <v>1037</v>
      </c>
      <c r="AL1" s="1" t="s">
        <v>1038</v>
      </c>
      <c r="AM1" s="1" t="s">
        <v>1039</v>
      </c>
      <c r="AN1" s="1" t="s">
        <v>1040</v>
      </c>
      <c r="AO1" s="1" t="s">
        <v>1041</v>
      </c>
      <c r="AP1" s="1" t="s">
        <v>1042</v>
      </c>
      <c r="AQ1" s="1" t="s">
        <v>1043</v>
      </c>
      <c r="AR1" s="1" t="s">
        <v>1044</v>
      </c>
      <c r="AS1" s="1" t="s">
        <v>1045</v>
      </c>
      <c r="AT1" s="1" t="s">
        <v>1046</v>
      </c>
      <c r="AU1" s="1" t="s">
        <v>1047</v>
      </c>
      <c r="AV1" s="1" t="s">
        <v>1048</v>
      </c>
      <c r="AW1" s="1" t="s">
        <v>1049</v>
      </c>
      <c r="AX1" s="1" t="s">
        <v>1050</v>
      </c>
      <c r="AY1" s="1" t="s">
        <v>1051</v>
      </c>
      <c r="AZ1" s="1" t="s">
        <v>1052</v>
      </c>
      <c r="BA1" s="1" t="s">
        <v>1053</v>
      </c>
      <c r="BB1" s="1" t="s">
        <v>1054</v>
      </c>
      <c r="BC1" s="1" t="s">
        <v>1055</v>
      </c>
      <c r="BD1" s="1" t="s">
        <v>1056</v>
      </c>
      <c r="BE1" s="1" t="s">
        <v>1057</v>
      </c>
      <c r="BF1" s="1" t="s">
        <v>1251</v>
      </c>
      <c r="BG1" s="1" t="s">
        <v>1059</v>
      </c>
      <c r="BH1" s="1" t="s">
        <v>1060</v>
      </c>
      <c r="BI1" s="1" t="s">
        <v>1252</v>
      </c>
      <c r="BJ1" s="1" t="s">
        <v>1253</v>
      </c>
      <c r="BK1" s="6" t="s">
        <v>1254</v>
      </c>
      <c r="BL1" s="6" t="s">
        <v>1255</v>
      </c>
      <c r="BM1" s="1" t="s">
        <v>1086</v>
      </c>
      <c r="BN1" s="1" t="s">
        <v>1087</v>
      </c>
      <c r="BO1" s="1" t="s">
        <v>1088</v>
      </c>
      <c r="BP1" s="1" t="s">
        <v>1089</v>
      </c>
      <c r="BQ1" s="1" t="s">
        <v>1090</v>
      </c>
      <c r="BR1" s="1" t="s">
        <v>1091</v>
      </c>
      <c r="BS1" s="1" t="s">
        <v>1092</v>
      </c>
      <c r="BT1" s="1" t="s">
        <v>1093</v>
      </c>
      <c r="BU1" s="1" t="s">
        <v>1094</v>
      </c>
      <c r="BV1" s="1" t="s">
        <v>1095</v>
      </c>
      <c r="BW1" s="1" t="s">
        <v>1096</v>
      </c>
      <c r="BX1" s="1" t="s">
        <v>1097</v>
      </c>
      <c r="BY1" s="1" t="s">
        <v>1256</v>
      </c>
      <c r="BZ1" s="1" t="s">
        <v>1099</v>
      </c>
      <c r="CA1" s="1" t="s">
        <v>1100</v>
      </c>
      <c r="CB1" s="1" t="s">
        <v>1101</v>
      </c>
      <c r="CC1" s="1" t="s">
        <v>1102</v>
      </c>
      <c r="CD1" s="1" t="s">
        <v>1103</v>
      </c>
      <c r="CE1" s="1" t="s">
        <v>1104</v>
      </c>
      <c r="CF1" s="1" t="s">
        <v>1105</v>
      </c>
      <c r="CG1" s="1" t="s">
        <v>1106</v>
      </c>
      <c r="CH1" s="1" t="s">
        <v>1107</v>
      </c>
      <c r="CI1" s="1" t="s">
        <v>1108</v>
      </c>
      <c r="CJ1" s="1" t="s">
        <v>1109</v>
      </c>
      <c r="CK1" s="1" t="s">
        <v>1110</v>
      </c>
      <c r="CL1" s="1" t="s">
        <v>1111</v>
      </c>
      <c r="CM1" s="1" t="s">
        <v>1112</v>
      </c>
      <c r="CN1" s="1" t="s">
        <v>1113</v>
      </c>
      <c r="CO1" s="1" t="s">
        <v>1114</v>
      </c>
      <c r="CP1" s="1" t="s">
        <v>1115</v>
      </c>
      <c r="CQ1" s="1" t="s">
        <v>1116</v>
      </c>
      <c r="CR1" s="1" t="s">
        <v>1117</v>
      </c>
      <c r="CS1" s="1" t="s">
        <v>1118</v>
      </c>
      <c r="CT1" s="1" t="s">
        <v>1119</v>
      </c>
      <c r="CU1" s="1" t="s">
        <v>1120</v>
      </c>
      <c r="CV1" s="1" t="s">
        <v>1121</v>
      </c>
      <c r="CW1" s="1" t="s">
        <v>1122</v>
      </c>
      <c r="CX1" s="1" t="s">
        <v>1123</v>
      </c>
      <c r="CY1" s="1" t="s">
        <v>1124</v>
      </c>
      <c r="CZ1" s="1" t="s">
        <v>1125</v>
      </c>
      <c r="DA1" s="1" t="s">
        <v>63</v>
      </c>
      <c r="DB1" s="6" t="s">
        <v>64</v>
      </c>
      <c r="DC1" s="6" t="s">
        <v>1128</v>
      </c>
      <c r="DD1" s="6" t="s">
        <v>65</v>
      </c>
      <c r="DE1" s="6" t="s">
        <v>66</v>
      </c>
      <c r="DF1" s="55" t="s">
        <v>66</v>
      </c>
      <c r="DG1" s="8" t="s">
        <v>1257</v>
      </c>
      <c r="DH1" s="8" t="s">
        <v>67</v>
      </c>
      <c r="DI1" s="8" t="s">
        <v>977</v>
      </c>
      <c r="DJ1" s="8" t="s">
        <v>978</v>
      </c>
      <c r="DK1" s="12" t="s">
        <v>979</v>
      </c>
      <c r="DL1" s="1" t="s">
        <v>20</v>
      </c>
      <c r="DM1" s="1" t="s">
        <v>1130</v>
      </c>
      <c r="DN1" s="1" t="s">
        <v>1131</v>
      </c>
      <c r="DO1" s="12" t="s">
        <v>68</v>
      </c>
      <c r="DP1" s="11" t="s">
        <v>1258</v>
      </c>
      <c r="DQ1" s="11" t="s">
        <v>982</v>
      </c>
      <c r="DR1" s="10" t="s">
        <v>786</v>
      </c>
      <c r="DS1" s="10" t="s">
        <v>984</v>
      </c>
      <c r="DT1" s="10" t="s">
        <v>985</v>
      </c>
    </row>
    <row r="2" spans="1:124" s="50" customFormat="1" ht="12" hidden="1" customHeight="1" x14ac:dyDescent="0.15">
      <c r="A2" s="19" t="s">
        <v>70</v>
      </c>
      <c r="B2" s="20" t="s">
        <v>794</v>
      </c>
      <c r="C2" s="20" t="s">
        <v>795</v>
      </c>
      <c r="D2" s="21" t="s">
        <v>796</v>
      </c>
      <c r="E2" s="20" t="s">
        <v>797</v>
      </c>
      <c r="F2" s="20" t="s">
        <v>798</v>
      </c>
      <c r="G2" s="20" t="s">
        <v>799</v>
      </c>
      <c r="H2" s="20" t="s">
        <v>800</v>
      </c>
      <c r="I2" s="20" t="s">
        <v>801</v>
      </c>
      <c r="J2" s="20" t="s">
        <v>802</v>
      </c>
      <c r="K2" s="20" t="s">
        <v>803</v>
      </c>
      <c r="L2" s="20" t="s">
        <v>804</v>
      </c>
      <c r="M2" s="20" t="s">
        <v>805</v>
      </c>
      <c r="N2" s="20" t="s">
        <v>806</v>
      </c>
      <c r="O2" s="20" t="s">
        <v>807</v>
      </c>
      <c r="P2" s="20" t="s">
        <v>808</v>
      </c>
      <c r="Q2" s="20" t="s">
        <v>809</v>
      </c>
      <c r="R2" s="21" t="s">
        <v>810</v>
      </c>
      <c r="S2" s="57" t="s">
        <v>811</v>
      </c>
      <c r="T2" s="20" t="s">
        <v>812</v>
      </c>
      <c r="U2" s="20" t="s">
        <v>813</v>
      </c>
      <c r="V2" s="20" t="s">
        <v>814</v>
      </c>
      <c r="W2" s="20" t="s">
        <v>815</v>
      </c>
      <c r="X2" s="20" t="s">
        <v>816</v>
      </c>
      <c r="Y2" s="20" t="s">
        <v>817</v>
      </c>
      <c r="Z2" s="20" t="s">
        <v>818</v>
      </c>
      <c r="AA2" s="20" t="s">
        <v>819</v>
      </c>
      <c r="AB2" s="20" t="s">
        <v>820</v>
      </c>
      <c r="AC2" s="20" t="s">
        <v>821</v>
      </c>
      <c r="AD2" s="20" t="s">
        <v>822</v>
      </c>
      <c r="AE2" s="20" t="s">
        <v>823</v>
      </c>
      <c r="AF2" s="20" t="s">
        <v>824</v>
      </c>
      <c r="AG2" s="20" t="s">
        <v>825</v>
      </c>
      <c r="AH2" s="20" t="s">
        <v>826</v>
      </c>
      <c r="AI2" s="20" t="s">
        <v>827</v>
      </c>
      <c r="AJ2" s="20" t="s">
        <v>828</v>
      </c>
      <c r="AK2" s="20" t="s">
        <v>829</v>
      </c>
      <c r="AL2" s="20" t="s">
        <v>830</v>
      </c>
      <c r="AM2" s="20" t="s">
        <v>831</v>
      </c>
      <c r="AN2" s="20" t="s">
        <v>832</v>
      </c>
      <c r="AO2" s="20" t="s">
        <v>833</v>
      </c>
      <c r="AP2" s="20" t="s">
        <v>834</v>
      </c>
      <c r="AQ2" s="20" t="s">
        <v>835</v>
      </c>
      <c r="AR2" s="20" t="s">
        <v>836</v>
      </c>
      <c r="AS2" s="20" t="s">
        <v>837</v>
      </c>
      <c r="AT2" s="20" t="s">
        <v>838</v>
      </c>
      <c r="AU2" s="20" t="s">
        <v>839</v>
      </c>
      <c r="AV2" s="20" t="s">
        <v>840</v>
      </c>
      <c r="AW2" s="20" t="s">
        <v>841</v>
      </c>
      <c r="AX2" s="20" t="s">
        <v>842</v>
      </c>
      <c r="AY2" s="22" t="s">
        <v>843</v>
      </c>
      <c r="AZ2" s="23" t="s">
        <v>844</v>
      </c>
      <c r="BA2" s="24" t="s">
        <v>845</v>
      </c>
      <c r="BB2" s="20" t="s">
        <v>846</v>
      </c>
      <c r="BC2" s="20" t="s">
        <v>847</v>
      </c>
      <c r="BD2" s="20" t="s">
        <v>1259</v>
      </c>
      <c r="BE2" s="20" t="s">
        <v>1260</v>
      </c>
      <c r="BF2" s="20" t="s">
        <v>1261</v>
      </c>
      <c r="BG2" s="20" t="s">
        <v>1262</v>
      </c>
      <c r="BH2" s="20" t="s">
        <v>1263</v>
      </c>
      <c r="BI2" s="20" t="s">
        <v>1264</v>
      </c>
      <c r="BJ2" s="20" t="s">
        <v>1265</v>
      </c>
      <c r="BK2" s="20" t="s">
        <v>1266</v>
      </c>
      <c r="BL2" s="20" t="s">
        <v>1267</v>
      </c>
      <c r="BM2" s="20" t="s">
        <v>1268</v>
      </c>
      <c r="BN2" s="20" t="s">
        <v>1269</v>
      </c>
      <c r="BO2" s="20" t="s">
        <v>1270</v>
      </c>
      <c r="BP2" s="20" t="s">
        <v>1271</v>
      </c>
      <c r="BQ2" s="20" t="s">
        <v>1272</v>
      </c>
      <c r="BR2" s="20" t="s">
        <v>1273</v>
      </c>
      <c r="BS2" s="20" t="s">
        <v>1274</v>
      </c>
      <c r="BT2" s="20" t="s">
        <v>1275</v>
      </c>
      <c r="BU2" s="20" t="s">
        <v>1276</v>
      </c>
      <c r="BV2" s="20" t="s">
        <v>1277</v>
      </c>
      <c r="BW2" s="20" t="s">
        <v>1278</v>
      </c>
      <c r="BX2" s="20" t="s">
        <v>1279</v>
      </c>
      <c r="BY2" s="20" t="s">
        <v>1280</v>
      </c>
      <c r="BZ2" s="20" t="s">
        <v>1281</v>
      </c>
      <c r="CA2" s="20" t="s">
        <v>1282</v>
      </c>
      <c r="CB2" s="20" t="s">
        <v>1283</v>
      </c>
      <c r="CC2" s="20" t="s">
        <v>1284</v>
      </c>
      <c r="CD2" s="20" t="s">
        <v>1285</v>
      </c>
      <c r="CE2" s="20" t="s">
        <v>1286</v>
      </c>
      <c r="CF2" s="20" t="s">
        <v>1287</v>
      </c>
      <c r="CG2" s="20" t="s">
        <v>1288</v>
      </c>
      <c r="CH2" s="20" t="s">
        <v>1289</v>
      </c>
      <c r="CI2" s="20" t="s">
        <v>1290</v>
      </c>
      <c r="CJ2" s="20" t="s">
        <v>1291</v>
      </c>
      <c r="CK2" s="20" t="s">
        <v>1292</v>
      </c>
      <c r="CL2" s="20" t="s">
        <v>1293</v>
      </c>
      <c r="CM2" s="20" t="s">
        <v>1294</v>
      </c>
      <c r="CN2" s="20" t="s">
        <v>1295</v>
      </c>
      <c r="CO2" s="20" t="s">
        <v>1296</v>
      </c>
      <c r="CP2" s="20" t="s">
        <v>1297</v>
      </c>
      <c r="CQ2" s="24" t="s">
        <v>1298</v>
      </c>
      <c r="CR2" s="25" t="s">
        <v>1299</v>
      </c>
      <c r="CS2" s="25" t="s">
        <v>1300</v>
      </c>
      <c r="CT2" s="25" t="s">
        <v>1301</v>
      </c>
      <c r="CU2" s="25" t="s">
        <v>1302</v>
      </c>
      <c r="CV2" s="20" t="s">
        <v>1303</v>
      </c>
      <c r="CW2" s="20" t="s">
        <v>1304</v>
      </c>
      <c r="CX2" s="20" t="s">
        <v>1305</v>
      </c>
      <c r="CY2" s="20" t="s">
        <v>1306</v>
      </c>
      <c r="CZ2" s="26" t="s">
        <v>1307</v>
      </c>
      <c r="DA2" s="20" t="s">
        <v>1308</v>
      </c>
      <c r="DB2" s="22" t="s">
        <v>1309</v>
      </c>
      <c r="DC2" s="20" t="s">
        <v>1310</v>
      </c>
      <c r="DD2" s="20" t="s">
        <v>1311</v>
      </c>
      <c r="DE2" s="20" t="s">
        <v>1312</v>
      </c>
      <c r="DF2" s="22" t="s">
        <v>1313</v>
      </c>
      <c r="DG2" s="20" t="s">
        <v>1314</v>
      </c>
      <c r="DH2" s="31" t="s">
        <v>1315</v>
      </c>
      <c r="DI2" s="20" t="s">
        <v>1316</v>
      </c>
      <c r="DJ2" s="20" t="s">
        <v>1317</v>
      </c>
      <c r="DK2" s="20" t="s">
        <v>1318</v>
      </c>
      <c r="DL2" s="20" t="s">
        <v>1319</v>
      </c>
      <c r="DM2" s="20" t="s">
        <v>1320</v>
      </c>
      <c r="DN2" s="20" t="s">
        <v>1321</v>
      </c>
      <c r="DO2" s="20" t="s">
        <v>1322</v>
      </c>
      <c r="DP2" s="20" t="s">
        <v>1323</v>
      </c>
      <c r="DQ2" s="20" t="s">
        <v>1324</v>
      </c>
      <c r="DR2" s="20" t="s">
        <v>1325</v>
      </c>
      <c r="DS2" s="50" t="s">
        <v>1326</v>
      </c>
      <c r="DT2" s="50" t="s">
        <v>1327</v>
      </c>
    </row>
    <row r="3" spans="1:124" s="48" customFormat="1" x14ac:dyDescent="0.15">
      <c r="A3" s="19" t="s">
        <v>70</v>
      </c>
      <c r="B3" s="20"/>
      <c r="C3" s="20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S3" s="57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2"/>
      <c r="AZ3" s="23"/>
      <c r="BA3" s="24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4"/>
      <c r="CR3" s="25"/>
      <c r="CS3" s="25"/>
      <c r="CT3" s="25"/>
      <c r="CU3" s="25"/>
      <c r="CV3" s="20"/>
      <c r="CW3" s="20"/>
      <c r="CX3" s="20"/>
      <c r="CY3" s="20"/>
      <c r="CZ3" s="26"/>
      <c r="DA3" s="20"/>
      <c r="DB3" s="22"/>
      <c r="DC3" s="20"/>
      <c r="DD3" s="20"/>
      <c r="DE3" s="20"/>
      <c r="DF3" s="22"/>
      <c r="DG3" s="20"/>
      <c r="DH3" s="31"/>
      <c r="DI3" s="20"/>
      <c r="DJ3" s="20"/>
      <c r="DK3" s="20"/>
      <c r="DL3" s="20"/>
      <c r="DM3" s="20"/>
      <c r="DN3" s="20"/>
      <c r="DO3" s="20"/>
      <c r="DP3" s="20"/>
      <c r="DQ3" s="20"/>
      <c r="DR3" s="31"/>
    </row>
    <row r="4" spans="1:124" s="20" customFormat="1" x14ac:dyDescent="0.15">
      <c r="A4" s="20" t="s">
        <v>105</v>
      </c>
      <c r="B4" s="20" t="s">
        <v>75</v>
      </c>
      <c r="C4" s="20">
        <v>1</v>
      </c>
      <c r="D4" s="21" t="s">
        <v>107</v>
      </c>
      <c r="E4" s="27">
        <v>11.72</v>
      </c>
      <c r="F4" s="21">
        <v>15.236000000000001</v>
      </c>
      <c r="G4" s="20">
        <v>15.997800000000002</v>
      </c>
      <c r="H4" s="20">
        <v>15.997800000000002</v>
      </c>
      <c r="I4" s="20">
        <v>16</v>
      </c>
      <c r="J4" s="20">
        <v>2.1999999999984254E-3</v>
      </c>
      <c r="K4" s="20">
        <v>2.1999999999984254E-3</v>
      </c>
      <c r="L4" s="20" t="s">
        <v>108</v>
      </c>
      <c r="M4" s="20">
        <v>4</v>
      </c>
      <c r="N4" s="20">
        <v>3.9994500000000004</v>
      </c>
      <c r="O4" s="20">
        <v>4</v>
      </c>
      <c r="P4" s="20">
        <v>5.4999999999960636E-4</v>
      </c>
      <c r="Q4" s="19">
        <v>2.1999999999984254E-3</v>
      </c>
      <c r="R4" s="21" t="s">
        <v>108</v>
      </c>
      <c r="S4" s="57">
        <v>4</v>
      </c>
      <c r="AE4" s="20" t="s">
        <v>680</v>
      </c>
      <c r="AF4" s="20" t="s">
        <v>1192</v>
      </c>
      <c r="AG4" s="20" t="s">
        <v>1192</v>
      </c>
      <c r="AH4" s="20" t="s">
        <v>680</v>
      </c>
      <c r="AJ4" s="20" t="s">
        <v>680</v>
      </c>
      <c r="AK4" s="20" t="s">
        <v>1328</v>
      </c>
      <c r="AQ4" s="20" t="s">
        <v>680</v>
      </c>
      <c r="AY4" s="22"/>
      <c r="AZ4" s="23"/>
      <c r="BA4" s="24"/>
      <c r="BH4" s="20">
        <v>3</v>
      </c>
      <c r="BI4" s="20" t="s">
        <v>680</v>
      </c>
      <c r="BQ4" s="20" t="s">
        <v>1328</v>
      </c>
      <c r="CQ4" s="24"/>
      <c r="CR4" s="25"/>
      <c r="CS4" s="25"/>
      <c r="CT4" s="25"/>
      <c r="CU4" s="25" t="s">
        <v>1012</v>
      </c>
      <c r="CV4" s="23" t="s">
        <v>667</v>
      </c>
      <c r="CX4" s="20" t="s">
        <v>680</v>
      </c>
      <c r="CZ4" s="26" t="s">
        <v>1003</v>
      </c>
      <c r="DA4" s="20" t="s">
        <v>680</v>
      </c>
      <c r="DB4" s="22"/>
      <c r="DF4" s="22"/>
      <c r="DH4" s="31"/>
      <c r="DR4" s="31"/>
    </row>
    <row r="5" spans="1:124" s="20" customFormat="1" x14ac:dyDescent="0.15">
      <c r="A5" s="20" t="s">
        <v>114</v>
      </c>
      <c r="B5" s="20" t="s">
        <v>75</v>
      </c>
      <c r="C5" s="20">
        <v>1</v>
      </c>
      <c r="D5" s="21" t="s">
        <v>106</v>
      </c>
      <c r="E5" s="27">
        <v>1.47</v>
      </c>
      <c r="F5" s="21">
        <v>1.911</v>
      </c>
      <c r="G5" s="20">
        <v>2.0065500000000003</v>
      </c>
      <c r="H5" s="20">
        <v>2.0065500000000003</v>
      </c>
      <c r="I5" s="20">
        <v>2</v>
      </c>
      <c r="J5" s="20">
        <v>-6.5500000000002778E-3</v>
      </c>
      <c r="K5" s="20">
        <v>-6.5500000000002778E-3</v>
      </c>
      <c r="L5" s="20" t="s">
        <v>106</v>
      </c>
      <c r="M5" s="20">
        <v>1</v>
      </c>
      <c r="N5" s="20">
        <v>2.0065500000000003</v>
      </c>
      <c r="O5" s="20">
        <v>2</v>
      </c>
      <c r="P5" s="20">
        <v>-6.5500000000002778E-3</v>
      </c>
      <c r="Q5" s="20">
        <v>-6.5500000000002778E-3</v>
      </c>
      <c r="R5" s="21" t="s">
        <v>106</v>
      </c>
      <c r="S5" s="57">
        <v>2</v>
      </c>
      <c r="AL5" s="20">
        <v>6</v>
      </c>
      <c r="AM5" s="20">
        <v>7</v>
      </c>
      <c r="AN5" s="20">
        <v>7</v>
      </c>
      <c r="AO5" s="20">
        <v>4</v>
      </c>
      <c r="AP5" s="20">
        <v>5</v>
      </c>
      <c r="AQ5" s="20">
        <v>2</v>
      </c>
      <c r="AY5" s="22"/>
      <c r="AZ5" s="23"/>
      <c r="BA5" s="24"/>
      <c r="BH5" s="20">
        <v>6</v>
      </c>
      <c r="BI5" s="20">
        <v>6</v>
      </c>
      <c r="CQ5" s="24"/>
      <c r="CR5" s="25"/>
      <c r="CS5" s="25"/>
      <c r="CT5" s="25"/>
      <c r="CU5" s="25"/>
      <c r="CV5" s="23"/>
      <c r="CZ5" s="26"/>
      <c r="DB5" s="22"/>
      <c r="DE5" s="20" t="s">
        <v>1329</v>
      </c>
      <c r="DF5" s="22"/>
      <c r="DH5" s="31"/>
      <c r="DR5" s="31"/>
    </row>
    <row r="6" spans="1:124" s="20" customFormat="1" x14ac:dyDescent="0.15">
      <c r="A6" s="20" t="s">
        <v>125</v>
      </c>
      <c r="B6" s="20" t="s">
        <v>75</v>
      </c>
      <c r="C6" s="20">
        <v>1</v>
      </c>
      <c r="D6" s="21" t="s">
        <v>106</v>
      </c>
      <c r="E6" s="27">
        <v>2.2000000000000002</v>
      </c>
      <c r="F6" s="21">
        <v>2.8600000000000003</v>
      </c>
      <c r="G6" s="20">
        <v>3.0030000000000006</v>
      </c>
      <c r="H6" s="20">
        <v>3.0030000000000006</v>
      </c>
      <c r="I6" s="20">
        <v>3</v>
      </c>
      <c r="J6" s="19">
        <v>-3.0000000000005578E-3</v>
      </c>
      <c r="K6" s="19">
        <v>-3.0000000000005578E-3</v>
      </c>
      <c r="L6" s="19" t="s">
        <v>106</v>
      </c>
      <c r="M6" s="19">
        <v>1</v>
      </c>
      <c r="N6" s="19">
        <v>3.0030000000000006</v>
      </c>
      <c r="O6" s="19">
        <v>3</v>
      </c>
      <c r="P6" s="19">
        <v>-3.0000000000005578E-3</v>
      </c>
      <c r="Q6" s="19">
        <v>-3.0000000000005578E-3</v>
      </c>
      <c r="R6" s="51" t="s">
        <v>106</v>
      </c>
      <c r="S6" s="58">
        <v>3</v>
      </c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>
        <v>6</v>
      </c>
      <c r="AM6" s="19">
        <v>2</v>
      </c>
      <c r="AN6" s="19">
        <v>0</v>
      </c>
      <c r="AO6" s="19" t="s">
        <v>560</v>
      </c>
      <c r="AP6" s="19">
        <v>3</v>
      </c>
      <c r="AQ6" s="19">
        <v>1</v>
      </c>
      <c r="AR6" s="19"/>
      <c r="AS6" s="19"/>
      <c r="AT6" s="19"/>
      <c r="AU6" s="19"/>
      <c r="AV6" s="19"/>
      <c r="AW6" s="19"/>
      <c r="AY6" s="22"/>
      <c r="AZ6" s="23"/>
      <c r="BA6" s="24"/>
      <c r="BB6" s="19"/>
      <c r="BC6" s="19"/>
      <c r="BD6" s="19"/>
      <c r="BE6" s="19"/>
      <c r="BF6" s="19"/>
      <c r="BG6" s="19"/>
      <c r="BH6" s="19">
        <v>5</v>
      </c>
      <c r="BI6" s="19">
        <v>5</v>
      </c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>
        <v>10</v>
      </c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Q6" s="24"/>
      <c r="CR6" s="25"/>
      <c r="CS6" s="25"/>
      <c r="CT6" s="25"/>
      <c r="CU6" s="25"/>
      <c r="CV6" s="23"/>
      <c r="CZ6" s="26"/>
      <c r="DB6" s="22">
        <v>15</v>
      </c>
      <c r="DC6" s="20">
        <v>8</v>
      </c>
      <c r="DD6" s="20">
        <v>9</v>
      </c>
      <c r="DE6" s="20">
        <v>3</v>
      </c>
      <c r="DF6" s="22">
        <v>10</v>
      </c>
      <c r="DH6" s="31"/>
      <c r="DR6" s="31"/>
    </row>
    <row r="7" spans="1:124" s="20" customFormat="1" x14ac:dyDescent="0.15">
      <c r="A7" s="19" t="s">
        <v>126</v>
      </c>
      <c r="B7" s="20" t="s">
        <v>75</v>
      </c>
      <c r="C7" s="20">
        <v>1</v>
      </c>
      <c r="D7" s="21" t="s">
        <v>106</v>
      </c>
      <c r="E7" s="20">
        <v>2.2000000000000002</v>
      </c>
      <c r="F7" s="21">
        <v>2.8600000000000003</v>
      </c>
      <c r="G7" s="19">
        <v>3.0030000000000006</v>
      </c>
      <c r="H7" s="19">
        <v>3.0030000000000006</v>
      </c>
      <c r="I7" s="20">
        <v>3</v>
      </c>
      <c r="J7" s="19">
        <v>-3.0000000000005578E-3</v>
      </c>
      <c r="K7" s="19">
        <v>-3.0000000000005578E-3</v>
      </c>
      <c r="L7" s="19" t="s">
        <v>106</v>
      </c>
      <c r="M7" s="19">
        <v>1</v>
      </c>
      <c r="N7" s="19">
        <v>3.0030000000000006</v>
      </c>
      <c r="O7" s="19">
        <v>3</v>
      </c>
      <c r="P7" s="19">
        <v>-3.0000000000005578E-3</v>
      </c>
      <c r="Q7" s="19">
        <v>-3.0000000000005578E-3</v>
      </c>
      <c r="R7" s="51" t="s">
        <v>106</v>
      </c>
      <c r="S7" s="58">
        <v>3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>
        <v>18</v>
      </c>
      <c r="AK7" s="19">
        <v>12</v>
      </c>
      <c r="AL7" s="19">
        <v>8</v>
      </c>
      <c r="AM7" s="19">
        <v>8</v>
      </c>
      <c r="AN7" s="19">
        <v>9</v>
      </c>
      <c r="AO7" s="19" t="s">
        <v>184</v>
      </c>
      <c r="AP7" s="19">
        <v>4</v>
      </c>
      <c r="AQ7" s="19">
        <v>5</v>
      </c>
      <c r="AR7" s="19"/>
      <c r="AS7" s="19"/>
      <c r="AT7" s="19"/>
      <c r="AU7" s="19"/>
      <c r="AV7" s="19"/>
      <c r="AW7" s="19"/>
      <c r="AX7" s="26"/>
      <c r="AY7" s="22"/>
      <c r="AZ7" s="26"/>
      <c r="BA7" s="28"/>
      <c r="BB7" s="26"/>
      <c r="BC7" s="26"/>
      <c r="BD7" s="26"/>
      <c r="BE7" s="26"/>
      <c r="BF7" s="26"/>
      <c r="BG7" s="26"/>
      <c r="BH7" s="26">
        <v>10</v>
      </c>
      <c r="BI7" s="26">
        <v>10</v>
      </c>
      <c r="BJ7" s="26"/>
      <c r="BK7" s="26"/>
      <c r="BL7" s="26"/>
      <c r="BM7" s="26"/>
      <c r="BN7" s="26"/>
      <c r="BO7" s="26"/>
      <c r="BP7" s="26"/>
      <c r="BQ7" s="26">
        <v>10</v>
      </c>
      <c r="BR7" s="26"/>
      <c r="BS7" s="26"/>
      <c r="BT7" s="26"/>
      <c r="BU7" s="26">
        <v>10</v>
      </c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Q7" s="24"/>
      <c r="CR7" s="25"/>
      <c r="CS7" s="25"/>
      <c r="CT7" s="25"/>
      <c r="CU7" s="25"/>
      <c r="CV7" s="23"/>
      <c r="CZ7" s="26"/>
      <c r="DA7" s="20">
        <v>19</v>
      </c>
      <c r="DB7" s="22">
        <v>13</v>
      </c>
      <c r="DC7" s="20">
        <v>11</v>
      </c>
      <c r="DD7" s="20">
        <v>13</v>
      </c>
      <c r="DE7" s="20">
        <v>6</v>
      </c>
      <c r="DF7" s="22">
        <v>15</v>
      </c>
      <c r="DH7" s="31"/>
      <c r="DR7" s="31"/>
    </row>
    <row r="8" spans="1:124" s="20" customFormat="1" x14ac:dyDescent="0.15">
      <c r="A8" s="19" t="s">
        <v>142</v>
      </c>
      <c r="B8" s="20" t="s">
        <v>75</v>
      </c>
      <c r="C8" s="20">
        <v>1</v>
      </c>
      <c r="D8" s="21" t="s">
        <v>106</v>
      </c>
      <c r="E8" s="20">
        <v>2.2599999999999998</v>
      </c>
      <c r="F8" s="21">
        <v>2.9379999999999997</v>
      </c>
      <c r="G8" s="20">
        <v>3.0848999999999998</v>
      </c>
      <c r="H8" s="20">
        <v>3.0848999999999998</v>
      </c>
      <c r="I8" s="20">
        <v>3</v>
      </c>
      <c r="J8" s="19">
        <v>-8.4899999999999753E-2</v>
      </c>
      <c r="K8" s="19">
        <v>-8.4899999999999753E-2</v>
      </c>
      <c r="L8" s="19" t="s">
        <v>106</v>
      </c>
      <c r="M8" s="19">
        <v>1</v>
      </c>
      <c r="N8" s="19">
        <v>3.0848999999999998</v>
      </c>
      <c r="O8" s="19">
        <v>3</v>
      </c>
      <c r="P8" s="19">
        <v>-8.4899999999999753E-2</v>
      </c>
      <c r="Q8" s="19">
        <v>-8.4899999999999753E-2</v>
      </c>
      <c r="R8" s="51" t="s">
        <v>106</v>
      </c>
      <c r="S8" s="58">
        <v>3</v>
      </c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>
        <v>37</v>
      </c>
      <c r="AL8" s="19">
        <v>21</v>
      </c>
      <c r="AM8" s="19">
        <v>12</v>
      </c>
      <c r="AN8" s="19">
        <v>6</v>
      </c>
      <c r="AO8" s="19">
        <v>10</v>
      </c>
      <c r="AP8" s="19">
        <v>19</v>
      </c>
      <c r="AQ8" s="19">
        <v>13</v>
      </c>
      <c r="AR8" s="19"/>
      <c r="AS8" s="19"/>
      <c r="AT8" s="19"/>
      <c r="AU8" s="19"/>
      <c r="AV8" s="19"/>
      <c r="AW8" s="19"/>
      <c r="AX8" s="26"/>
      <c r="AY8" s="22"/>
      <c r="AZ8" s="26"/>
      <c r="BA8" s="28"/>
      <c r="BB8" s="26"/>
      <c r="BC8" s="26"/>
      <c r="BD8" s="26"/>
      <c r="BE8" s="26"/>
      <c r="BF8" s="26"/>
      <c r="BG8" s="26"/>
      <c r="BH8" s="26">
        <v>22</v>
      </c>
      <c r="BI8" s="26">
        <v>22</v>
      </c>
      <c r="BJ8" s="26"/>
      <c r="BK8" s="26"/>
      <c r="BL8" s="26"/>
      <c r="BM8" s="26"/>
      <c r="BN8" s="26"/>
      <c r="BO8" s="26"/>
      <c r="BP8" s="26"/>
      <c r="BQ8" s="26"/>
      <c r="BR8" s="26">
        <v>10</v>
      </c>
      <c r="BS8" s="26"/>
      <c r="BT8" s="26">
        <v>10</v>
      </c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4"/>
      <c r="CR8" s="25"/>
      <c r="CS8" s="25"/>
      <c r="CT8" s="25"/>
      <c r="CU8" s="25" t="s">
        <v>1330</v>
      </c>
      <c r="CV8" s="23"/>
      <c r="CZ8" s="29"/>
      <c r="DA8" s="20">
        <v>55</v>
      </c>
      <c r="DB8" s="22">
        <v>35</v>
      </c>
      <c r="DC8" s="20">
        <v>28</v>
      </c>
      <c r="DD8" s="20">
        <v>33</v>
      </c>
      <c r="DE8" s="20">
        <v>31</v>
      </c>
      <c r="DF8" s="22">
        <v>15</v>
      </c>
      <c r="DH8" s="31"/>
      <c r="DR8" s="31"/>
    </row>
    <row r="9" spans="1:124" s="20" customFormat="1" x14ac:dyDescent="0.15">
      <c r="A9" s="20" t="s">
        <v>144</v>
      </c>
      <c r="B9" s="20" t="s">
        <v>75</v>
      </c>
      <c r="C9" s="20">
        <v>1</v>
      </c>
      <c r="D9" s="21" t="s">
        <v>106</v>
      </c>
      <c r="E9" s="27">
        <v>2.2599999999999998</v>
      </c>
      <c r="F9" s="21">
        <v>2.9379999999999997</v>
      </c>
      <c r="G9" s="20">
        <v>3.0848999999999998</v>
      </c>
      <c r="H9" s="20">
        <v>3.0848999999999998</v>
      </c>
      <c r="I9" s="20">
        <v>3</v>
      </c>
      <c r="J9" s="20">
        <v>-8.4899999999999753E-2</v>
      </c>
      <c r="K9" s="20">
        <v>-8.4899999999999753E-2</v>
      </c>
      <c r="L9" s="20" t="s">
        <v>106</v>
      </c>
      <c r="M9" s="20">
        <v>1</v>
      </c>
      <c r="N9" s="20">
        <v>3.0848999999999998</v>
      </c>
      <c r="O9" s="20">
        <v>3</v>
      </c>
      <c r="P9" s="20">
        <v>-8.4899999999999753E-2</v>
      </c>
      <c r="Q9" s="20">
        <v>-8.4899999999999753E-2</v>
      </c>
      <c r="R9" s="21" t="s">
        <v>106</v>
      </c>
      <c r="S9" s="57">
        <v>3</v>
      </c>
      <c r="AL9" s="20">
        <v>7</v>
      </c>
      <c r="AM9" s="20">
        <v>6</v>
      </c>
      <c r="AN9" s="20">
        <v>10</v>
      </c>
      <c r="AO9" s="20">
        <v>9</v>
      </c>
      <c r="AP9" s="20">
        <v>8</v>
      </c>
      <c r="AQ9" s="20">
        <v>10</v>
      </c>
      <c r="AY9" s="22"/>
      <c r="AZ9" s="23"/>
      <c r="BA9" s="24"/>
      <c r="BB9" s="19"/>
      <c r="BC9" s="19"/>
      <c r="BD9" s="19"/>
      <c r="BE9" s="19"/>
      <c r="BF9" s="19"/>
      <c r="BG9" s="19"/>
      <c r="BH9" s="19">
        <v>12</v>
      </c>
      <c r="BI9" s="19">
        <v>12</v>
      </c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>
        <v>10</v>
      </c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Q9" s="24"/>
      <c r="CR9" s="25"/>
      <c r="CS9" s="25"/>
      <c r="CT9" s="25"/>
      <c r="CU9" s="25"/>
      <c r="CV9" s="23"/>
      <c r="CZ9" s="26"/>
      <c r="DB9" s="22">
        <v>10</v>
      </c>
      <c r="DC9" s="20">
        <v>4</v>
      </c>
      <c r="DD9" s="20">
        <v>8</v>
      </c>
      <c r="DE9" s="20">
        <v>2</v>
      </c>
      <c r="DF9" s="22">
        <v>10</v>
      </c>
      <c r="DH9" s="31"/>
      <c r="DR9" s="31"/>
    </row>
    <row r="10" spans="1:124" s="20" customFormat="1" x14ac:dyDescent="0.15">
      <c r="A10" s="19" t="s">
        <v>152</v>
      </c>
      <c r="B10" s="20" t="s">
        <v>75</v>
      </c>
      <c r="C10" s="20">
        <v>1</v>
      </c>
      <c r="D10" s="21" t="s">
        <v>106</v>
      </c>
      <c r="E10" s="20">
        <v>2.2599999999999998</v>
      </c>
      <c r="F10" s="21">
        <v>2.9379999999999997</v>
      </c>
      <c r="G10" s="19">
        <v>3.0848999999999998</v>
      </c>
      <c r="H10" s="19">
        <v>3.0848999999999998</v>
      </c>
      <c r="I10" s="20">
        <v>3</v>
      </c>
      <c r="J10" s="19">
        <v>-8.4899999999999753E-2</v>
      </c>
      <c r="K10" s="19">
        <v>-8.4899999999999753E-2</v>
      </c>
      <c r="L10" s="19" t="s">
        <v>106</v>
      </c>
      <c r="M10" s="19">
        <v>1</v>
      </c>
      <c r="N10" s="19">
        <v>3.0848999999999998</v>
      </c>
      <c r="O10" s="19">
        <v>3</v>
      </c>
      <c r="P10" s="19">
        <v>-8.4899999999999753E-2</v>
      </c>
      <c r="Q10" s="19">
        <v>-8.4899999999999753E-2</v>
      </c>
      <c r="R10" s="51" t="s">
        <v>106</v>
      </c>
      <c r="S10" s="58">
        <v>3</v>
      </c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>
        <v>17</v>
      </c>
      <c r="AF10" s="19">
        <v>20</v>
      </c>
      <c r="AG10" s="19">
        <v>16</v>
      </c>
      <c r="AH10" s="19">
        <v>8</v>
      </c>
      <c r="AI10" s="19">
        <v>10</v>
      </c>
      <c r="AJ10" s="19">
        <v>10</v>
      </c>
      <c r="AK10" s="19" t="s">
        <v>1179</v>
      </c>
      <c r="AL10" s="19">
        <v>9</v>
      </c>
      <c r="AM10" s="19">
        <v>5</v>
      </c>
      <c r="AN10" s="19">
        <v>5</v>
      </c>
      <c r="AO10" s="19">
        <v>4</v>
      </c>
      <c r="AP10" s="19">
        <v>3</v>
      </c>
      <c r="AQ10" s="19">
        <v>4</v>
      </c>
      <c r="AR10" s="19"/>
      <c r="AS10" s="19"/>
      <c r="AT10" s="19"/>
      <c r="AU10" s="19"/>
      <c r="AV10" s="19"/>
      <c r="AW10" s="19"/>
      <c r="AX10" s="26"/>
      <c r="AY10" s="22"/>
      <c r="AZ10" s="26"/>
      <c r="BA10" s="28"/>
      <c r="BB10" s="26"/>
      <c r="BC10" s="26"/>
      <c r="BD10" s="26"/>
      <c r="BE10" s="26"/>
      <c r="BF10" s="26"/>
      <c r="BG10" s="26"/>
      <c r="BH10" s="26">
        <v>8</v>
      </c>
      <c r="BI10" s="26">
        <v>8</v>
      </c>
      <c r="BJ10" s="26"/>
      <c r="BK10" s="26">
        <v>9</v>
      </c>
      <c r="BL10" s="26"/>
      <c r="BM10" s="26">
        <v>9</v>
      </c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>
        <v>10</v>
      </c>
      <c r="CI10" s="26">
        <v>10</v>
      </c>
      <c r="CJ10" s="26"/>
      <c r="CK10" s="26"/>
      <c r="CL10" s="26"/>
      <c r="CM10" s="26"/>
      <c r="CN10" s="26"/>
      <c r="CO10" s="26"/>
      <c r="CQ10" s="24"/>
      <c r="CR10" s="25"/>
      <c r="CS10" s="25"/>
      <c r="CT10" s="25"/>
      <c r="CU10" s="25">
        <v>17</v>
      </c>
      <c r="CV10" s="23">
        <v>12</v>
      </c>
      <c r="CW10" s="20">
        <v>21</v>
      </c>
      <c r="CX10" s="20">
        <v>8</v>
      </c>
      <c r="CY10" s="20">
        <v>14</v>
      </c>
      <c r="CZ10" s="26">
        <v>9</v>
      </c>
      <c r="DA10" s="20">
        <v>13</v>
      </c>
      <c r="DB10" s="22">
        <v>13</v>
      </c>
      <c r="DC10" s="20">
        <v>6</v>
      </c>
      <c r="DD10" s="20">
        <v>6</v>
      </c>
      <c r="DE10" s="20">
        <v>9</v>
      </c>
      <c r="DF10" s="22">
        <v>10</v>
      </c>
      <c r="DH10" s="31"/>
      <c r="DR10" s="31"/>
    </row>
    <row r="11" spans="1:124" s="20" customFormat="1" x14ac:dyDescent="0.15">
      <c r="A11" s="20" t="s">
        <v>159</v>
      </c>
      <c r="B11" s="20" t="s">
        <v>75</v>
      </c>
      <c r="C11" s="20">
        <v>1</v>
      </c>
      <c r="D11" s="21" t="s">
        <v>106</v>
      </c>
      <c r="E11" s="20">
        <v>1.47</v>
      </c>
      <c r="F11" s="21">
        <v>1.911</v>
      </c>
      <c r="G11" s="20">
        <v>2.0065500000000003</v>
      </c>
      <c r="H11" s="20">
        <v>2.0065500000000003</v>
      </c>
      <c r="I11" s="20">
        <v>2</v>
      </c>
      <c r="J11" s="19">
        <v>-6.5500000000002778E-3</v>
      </c>
      <c r="K11" s="19">
        <v>-6.5500000000002778E-3</v>
      </c>
      <c r="L11" s="19" t="s">
        <v>106</v>
      </c>
      <c r="M11" s="19">
        <v>1</v>
      </c>
      <c r="N11" s="19">
        <v>2.0065500000000003</v>
      </c>
      <c r="O11" s="19">
        <v>2</v>
      </c>
      <c r="P11" s="19">
        <v>-6.5500000000002778E-3</v>
      </c>
      <c r="Q11" s="19">
        <v>-6.5500000000002778E-3</v>
      </c>
      <c r="R11" s="51" t="s">
        <v>106</v>
      </c>
      <c r="S11" s="58">
        <v>2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>
        <v>8</v>
      </c>
      <c r="AF11" s="19"/>
      <c r="AG11" s="19"/>
      <c r="AH11" s="19">
        <v>4</v>
      </c>
      <c r="AI11" s="19">
        <v>6</v>
      </c>
      <c r="AJ11" s="19">
        <v>6</v>
      </c>
      <c r="AK11" s="19">
        <v>5</v>
      </c>
      <c r="AL11" s="19">
        <v>5</v>
      </c>
      <c r="AM11" s="19">
        <v>2</v>
      </c>
      <c r="AN11" s="19">
        <v>4</v>
      </c>
      <c r="AO11" s="19">
        <v>4</v>
      </c>
      <c r="AP11" s="19">
        <v>7</v>
      </c>
      <c r="AQ11" s="19">
        <v>4</v>
      </c>
      <c r="AR11" s="19"/>
      <c r="AS11" s="19"/>
      <c r="AT11" s="19"/>
      <c r="AU11" s="19"/>
      <c r="AV11" s="19"/>
      <c r="AW11" s="19"/>
      <c r="AY11" s="22"/>
      <c r="AZ11" s="23"/>
      <c r="BA11" s="24"/>
      <c r="BH11" s="20">
        <v>8</v>
      </c>
      <c r="BI11" s="20">
        <v>8</v>
      </c>
      <c r="CQ11" s="24"/>
      <c r="CR11" s="25"/>
      <c r="CS11" s="25"/>
      <c r="CT11" s="25"/>
      <c r="CU11" s="25">
        <v>4</v>
      </c>
      <c r="CV11" s="23"/>
      <c r="CX11" s="20">
        <v>6</v>
      </c>
      <c r="CY11" s="20">
        <v>8</v>
      </c>
      <c r="CZ11" s="26">
        <v>9</v>
      </c>
      <c r="DA11" s="20">
        <v>5</v>
      </c>
      <c r="DB11" s="22">
        <v>10</v>
      </c>
      <c r="DC11" s="20">
        <v>8</v>
      </c>
      <c r="DD11" s="20">
        <v>6</v>
      </c>
      <c r="DE11" s="20">
        <v>7</v>
      </c>
      <c r="DF11" s="22"/>
      <c r="DH11" s="31"/>
      <c r="DR11" s="31"/>
    </row>
    <row r="12" spans="1:124" s="20" customFormat="1" x14ac:dyDescent="0.15">
      <c r="A12" s="20" t="s">
        <v>164</v>
      </c>
      <c r="B12" s="20" t="s">
        <v>75</v>
      </c>
      <c r="C12" s="20">
        <v>1</v>
      </c>
      <c r="D12" s="21" t="s">
        <v>107</v>
      </c>
      <c r="E12" s="20">
        <v>2.2000000000000002</v>
      </c>
      <c r="F12" s="21">
        <v>2.8600000000000003</v>
      </c>
      <c r="G12" s="20">
        <v>3.0030000000000006</v>
      </c>
      <c r="H12" s="20">
        <v>3.0030000000000006</v>
      </c>
      <c r="I12" s="20">
        <v>3</v>
      </c>
      <c r="J12" s="19">
        <v>-3.0000000000005578E-3</v>
      </c>
      <c r="K12" s="19">
        <v>-3.0000000000005578E-3</v>
      </c>
      <c r="L12" s="19" t="s">
        <v>149</v>
      </c>
      <c r="M12" s="19">
        <v>1</v>
      </c>
      <c r="N12" s="19">
        <v>3.0030000000000006</v>
      </c>
      <c r="O12" s="19">
        <v>3</v>
      </c>
      <c r="P12" s="19">
        <v>-3.0000000000005578E-3</v>
      </c>
      <c r="Q12" s="19">
        <v>-3.0000000000005578E-3</v>
      </c>
      <c r="R12" s="51" t="s">
        <v>149</v>
      </c>
      <c r="S12" s="58">
        <v>3</v>
      </c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 t="s">
        <v>1018</v>
      </c>
      <c r="AN12" s="19" t="s">
        <v>633</v>
      </c>
      <c r="AO12" s="19" t="s">
        <v>1331</v>
      </c>
      <c r="AP12" s="19" t="s">
        <v>375</v>
      </c>
      <c r="AQ12" s="19" t="s">
        <v>633</v>
      </c>
      <c r="AR12" s="19"/>
      <c r="AS12" s="19"/>
      <c r="AT12" s="19"/>
      <c r="AU12" s="19"/>
      <c r="AV12" s="19"/>
      <c r="AW12" s="19"/>
      <c r="AX12" s="26"/>
      <c r="AY12" s="22"/>
      <c r="AZ12" s="23"/>
      <c r="BA12" s="28"/>
      <c r="BB12" s="19"/>
      <c r="BC12" s="19"/>
      <c r="BD12" s="19"/>
      <c r="BE12" s="19"/>
      <c r="BF12" s="19"/>
      <c r="BG12" s="19"/>
      <c r="BH12" s="19">
        <v>50</v>
      </c>
      <c r="BI12" s="19" t="s">
        <v>1181</v>
      </c>
      <c r="BJ12" s="19"/>
      <c r="BK12" s="19"/>
      <c r="BL12" s="19"/>
      <c r="BM12" s="19"/>
      <c r="BN12" s="19"/>
      <c r="BO12" s="19"/>
      <c r="BP12" s="19"/>
      <c r="BQ12" s="19"/>
      <c r="BR12" s="19">
        <v>10</v>
      </c>
      <c r="BS12" s="19"/>
      <c r="BT12" s="19" t="s">
        <v>614</v>
      </c>
      <c r="BU12" s="19"/>
      <c r="BV12" s="19" t="s">
        <v>614</v>
      </c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Q12" s="24"/>
      <c r="CR12" s="25"/>
      <c r="CS12" s="25"/>
      <c r="CT12" s="25"/>
      <c r="CU12" s="25"/>
      <c r="CV12" s="23"/>
      <c r="CX12" s="19"/>
      <c r="CY12" s="19"/>
      <c r="CZ12" s="29"/>
      <c r="DB12" s="22" t="s">
        <v>1176</v>
      </c>
      <c r="DC12" s="20" t="s">
        <v>1332</v>
      </c>
      <c r="DD12" s="20" t="s">
        <v>1176</v>
      </c>
      <c r="DE12" s="20" t="s">
        <v>1333</v>
      </c>
      <c r="DF12" s="22" t="s">
        <v>1176</v>
      </c>
      <c r="DH12" s="31"/>
      <c r="DR12" s="31"/>
    </row>
    <row r="13" spans="1:124" s="20" customFormat="1" x14ac:dyDescent="0.15">
      <c r="A13" s="20" t="s">
        <v>165</v>
      </c>
      <c r="B13" s="20" t="s">
        <v>75</v>
      </c>
      <c r="C13" s="20">
        <v>1</v>
      </c>
      <c r="D13" s="21" t="s">
        <v>107</v>
      </c>
      <c r="E13" s="20">
        <v>1.47</v>
      </c>
      <c r="F13" s="21">
        <v>1.911</v>
      </c>
      <c r="G13" s="20">
        <v>2.0065500000000003</v>
      </c>
      <c r="H13" s="20">
        <v>2.0065500000000003</v>
      </c>
      <c r="I13" s="20">
        <v>2</v>
      </c>
      <c r="J13" s="19">
        <v>-6.5500000000002778E-3</v>
      </c>
      <c r="K13" s="19">
        <v>-6.5500000000002778E-3</v>
      </c>
      <c r="L13" s="19" t="s">
        <v>112</v>
      </c>
      <c r="M13" s="19">
        <v>2</v>
      </c>
      <c r="N13" s="19">
        <v>1.0032750000000001</v>
      </c>
      <c r="O13" s="19">
        <v>1</v>
      </c>
      <c r="P13" s="19">
        <v>-3.2750000000001389E-3</v>
      </c>
      <c r="Q13" s="19">
        <v>-6.5500000000002778E-3</v>
      </c>
      <c r="R13" s="51" t="s">
        <v>112</v>
      </c>
      <c r="S13" s="58">
        <v>1</v>
      </c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Y13" s="22"/>
      <c r="AZ13" s="23"/>
      <c r="BA13" s="24"/>
      <c r="CQ13" s="24"/>
      <c r="CR13" s="25"/>
      <c r="CS13" s="25"/>
      <c r="CT13" s="25"/>
      <c r="CU13" s="25"/>
      <c r="CV13" s="23"/>
      <c r="CW13" s="19"/>
      <c r="CX13" s="19"/>
      <c r="CY13" s="19"/>
      <c r="CZ13" s="29"/>
      <c r="DB13" s="22"/>
      <c r="DF13" s="22"/>
      <c r="DH13" s="31"/>
      <c r="DR13" s="31"/>
    </row>
    <row r="14" spans="1:124" s="20" customFormat="1" x14ac:dyDescent="0.15">
      <c r="A14" s="19" t="s">
        <v>168</v>
      </c>
      <c r="B14" s="19" t="s">
        <v>75</v>
      </c>
      <c r="C14" s="20">
        <v>1</v>
      </c>
      <c r="D14" s="21" t="s">
        <v>106</v>
      </c>
      <c r="E14" s="20">
        <v>1.47</v>
      </c>
      <c r="F14" s="21">
        <v>1.911</v>
      </c>
      <c r="G14" s="20">
        <v>2.0065500000000003</v>
      </c>
      <c r="H14" s="20">
        <v>2.0065500000000003</v>
      </c>
      <c r="I14" s="20">
        <v>2</v>
      </c>
      <c r="J14" s="26">
        <v>-6.5500000000002778E-3</v>
      </c>
      <c r="K14" s="26">
        <v>-6.5500000000002778E-3</v>
      </c>
      <c r="L14" s="26" t="s">
        <v>106</v>
      </c>
      <c r="M14" s="26">
        <v>1</v>
      </c>
      <c r="N14" s="26">
        <v>2.0065500000000003</v>
      </c>
      <c r="O14" s="26">
        <v>2</v>
      </c>
      <c r="P14" s="26">
        <v>-6.5500000000002778E-3</v>
      </c>
      <c r="Q14" s="26">
        <v>-6.5500000000002778E-3</v>
      </c>
      <c r="R14" s="21" t="s">
        <v>106</v>
      </c>
      <c r="S14" s="57">
        <v>2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>
        <v>4</v>
      </c>
      <c r="AI14" s="26">
        <v>6</v>
      </c>
      <c r="AJ14" s="26">
        <v>3</v>
      </c>
      <c r="AK14" s="26">
        <v>3</v>
      </c>
      <c r="AL14" s="26">
        <v>6</v>
      </c>
      <c r="AM14" s="26">
        <v>3</v>
      </c>
      <c r="AN14" s="26">
        <v>4</v>
      </c>
      <c r="AO14" s="26">
        <v>2</v>
      </c>
      <c r="AP14" s="26">
        <v>2</v>
      </c>
      <c r="AQ14" s="26">
        <v>3</v>
      </c>
      <c r="AR14" s="26"/>
      <c r="AS14" s="26"/>
      <c r="AT14" s="26"/>
      <c r="AU14" s="26"/>
      <c r="AV14" s="26"/>
      <c r="AW14" s="26"/>
      <c r="AY14" s="22"/>
      <c r="AZ14" s="26"/>
      <c r="BA14" s="28"/>
      <c r="BB14" s="26"/>
      <c r="BC14" s="26"/>
      <c r="BD14" s="26"/>
      <c r="BE14" s="26"/>
      <c r="BF14" s="26"/>
      <c r="BG14" s="26"/>
      <c r="BH14" s="26">
        <v>5</v>
      </c>
      <c r="BI14" s="26">
        <v>5</v>
      </c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4"/>
      <c r="CR14" s="25"/>
      <c r="CS14" s="25"/>
      <c r="CT14" s="25"/>
      <c r="CU14" s="25"/>
      <c r="CV14" s="23"/>
      <c r="CX14" s="20">
        <v>2</v>
      </c>
      <c r="CY14" s="20">
        <v>6</v>
      </c>
      <c r="CZ14" s="26">
        <v>14</v>
      </c>
      <c r="DA14" s="20" t="s">
        <v>1334</v>
      </c>
      <c r="DB14" s="22">
        <v>3</v>
      </c>
      <c r="DD14" s="20">
        <v>1</v>
      </c>
      <c r="DE14" s="20">
        <v>4</v>
      </c>
      <c r="DF14" s="22"/>
      <c r="DH14" s="31"/>
      <c r="DR14" s="31"/>
    </row>
    <row r="15" spans="1:124" s="20" customFormat="1" x14ac:dyDescent="0.15">
      <c r="A15" s="19" t="s">
        <v>181</v>
      </c>
      <c r="B15" s="20" t="s">
        <v>75</v>
      </c>
      <c r="C15" s="20">
        <v>1</v>
      </c>
      <c r="D15" s="21" t="s">
        <v>106</v>
      </c>
      <c r="E15" s="20">
        <v>2.2000000000000002</v>
      </c>
      <c r="F15" s="21">
        <v>2.8600000000000003</v>
      </c>
      <c r="G15" s="20">
        <v>3.0030000000000006</v>
      </c>
      <c r="H15" s="20">
        <v>3.0030000000000006</v>
      </c>
      <c r="I15" s="20">
        <v>3</v>
      </c>
      <c r="J15" s="20">
        <v>-3.0000000000005578E-3</v>
      </c>
      <c r="K15" s="20">
        <v>-3.0000000000005578E-3</v>
      </c>
      <c r="L15" s="20" t="s">
        <v>106</v>
      </c>
      <c r="M15" s="20">
        <v>1</v>
      </c>
      <c r="N15" s="20">
        <v>3.0030000000000006</v>
      </c>
      <c r="O15" s="20">
        <v>3</v>
      </c>
      <c r="P15" s="20">
        <v>-3.0000000000005578E-3</v>
      </c>
      <c r="Q15" s="20">
        <v>-3.0000000000005578E-3</v>
      </c>
      <c r="R15" s="21" t="s">
        <v>106</v>
      </c>
      <c r="S15" s="57">
        <v>3</v>
      </c>
      <c r="AL15" s="20">
        <v>7</v>
      </c>
      <c r="AM15" s="20">
        <v>1</v>
      </c>
      <c r="AN15" s="20">
        <v>2</v>
      </c>
      <c r="AO15" s="20">
        <v>1</v>
      </c>
      <c r="AP15" s="20">
        <v>5</v>
      </c>
      <c r="AQ15" s="20">
        <v>5</v>
      </c>
      <c r="AX15" s="26"/>
      <c r="AY15" s="22"/>
      <c r="AZ15" s="26"/>
      <c r="BA15" s="24"/>
      <c r="BB15" s="26"/>
      <c r="BC15" s="26"/>
      <c r="BD15" s="26"/>
      <c r="BE15" s="26"/>
      <c r="BF15" s="26"/>
      <c r="BG15" s="26"/>
      <c r="BH15" s="26">
        <v>6</v>
      </c>
      <c r="BI15" s="26">
        <v>6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>
        <v>10</v>
      </c>
      <c r="CI15" s="26">
        <v>10</v>
      </c>
      <c r="CJ15" s="26"/>
      <c r="CK15" s="26"/>
      <c r="CL15" s="26"/>
      <c r="CM15" s="26"/>
      <c r="CN15" s="26"/>
      <c r="CO15" s="26"/>
      <c r="CQ15" s="24"/>
      <c r="CR15" s="25"/>
      <c r="CS15" s="25"/>
      <c r="CT15" s="25"/>
      <c r="CU15" s="25"/>
      <c r="CV15" s="23"/>
      <c r="CZ15" s="26"/>
      <c r="DB15" s="22">
        <v>2</v>
      </c>
      <c r="DD15" s="20">
        <v>0</v>
      </c>
      <c r="DE15" s="20">
        <v>4</v>
      </c>
      <c r="DF15" s="22"/>
      <c r="DH15" s="31"/>
      <c r="DR15" s="31"/>
    </row>
    <row r="16" spans="1:124" s="20" customFormat="1" x14ac:dyDescent="0.15">
      <c r="A16" s="20" t="s">
        <v>183</v>
      </c>
      <c r="B16" s="20" t="s">
        <v>75</v>
      </c>
      <c r="C16" s="20">
        <v>1</v>
      </c>
      <c r="D16" s="21" t="s">
        <v>106</v>
      </c>
      <c r="E16" s="20">
        <v>2.2000000000000002</v>
      </c>
      <c r="F16" s="21">
        <v>2.8600000000000003</v>
      </c>
      <c r="G16" s="20">
        <v>3.0030000000000006</v>
      </c>
      <c r="H16" s="20">
        <v>3.0030000000000006</v>
      </c>
      <c r="I16" s="20">
        <v>3</v>
      </c>
      <c r="J16" s="19">
        <v>-3.0000000000005578E-3</v>
      </c>
      <c r="K16" s="19">
        <v>-3.0000000000005578E-3</v>
      </c>
      <c r="L16" s="19" t="s">
        <v>106</v>
      </c>
      <c r="M16" s="19">
        <v>1</v>
      </c>
      <c r="N16" s="19">
        <v>3.0030000000000006</v>
      </c>
      <c r="O16" s="19">
        <v>3</v>
      </c>
      <c r="P16" s="19">
        <v>-3.0000000000005578E-3</v>
      </c>
      <c r="Q16" s="19">
        <v>-3.0000000000005578E-3</v>
      </c>
      <c r="R16" s="51" t="s">
        <v>106</v>
      </c>
      <c r="S16" s="58">
        <v>3</v>
      </c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>
        <v>9</v>
      </c>
      <c r="AM16" s="19">
        <v>10</v>
      </c>
      <c r="AN16" s="19">
        <v>5</v>
      </c>
      <c r="AO16" s="19">
        <v>4</v>
      </c>
      <c r="AP16" s="19">
        <v>4</v>
      </c>
      <c r="AQ16" s="19">
        <v>7</v>
      </c>
      <c r="AR16" s="19"/>
      <c r="AS16" s="19"/>
      <c r="AT16" s="19"/>
      <c r="AU16" s="19"/>
      <c r="AV16" s="19"/>
      <c r="AW16" s="19"/>
      <c r="AX16" s="26"/>
      <c r="AY16" s="30"/>
      <c r="AZ16" s="27"/>
      <c r="BA16" s="28"/>
      <c r="BB16" s="29"/>
      <c r="BC16" s="29"/>
      <c r="BD16" s="29"/>
      <c r="BE16" s="29"/>
      <c r="BF16" s="29"/>
      <c r="BG16" s="29"/>
      <c r="BH16" s="29">
        <v>8</v>
      </c>
      <c r="BI16" s="29">
        <v>8</v>
      </c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>
        <v>10</v>
      </c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6"/>
      <c r="CQ16" s="28"/>
      <c r="CR16" s="25"/>
      <c r="CS16" s="25"/>
      <c r="CT16" s="25"/>
      <c r="CU16" s="25"/>
      <c r="CV16" s="23"/>
      <c r="CZ16" s="29"/>
      <c r="DB16" s="22">
        <v>6</v>
      </c>
      <c r="DC16" s="20">
        <v>3</v>
      </c>
      <c r="DD16" s="20">
        <v>4</v>
      </c>
      <c r="DE16" s="20">
        <v>6</v>
      </c>
      <c r="DF16" s="22">
        <v>8</v>
      </c>
      <c r="DH16" s="31"/>
      <c r="DR16" s="31"/>
    </row>
    <row r="17" spans="1:122" s="20" customFormat="1" x14ac:dyDescent="0.15">
      <c r="A17" s="20" t="s">
        <v>189</v>
      </c>
      <c r="B17" s="20" t="s">
        <v>75</v>
      </c>
      <c r="C17" s="20">
        <v>1</v>
      </c>
      <c r="D17" s="21" t="s">
        <v>106</v>
      </c>
      <c r="E17" s="20">
        <v>2.2000000000000002</v>
      </c>
      <c r="F17" s="21">
        <v>2.8600000000000003</v>
      </c>
      <c r="G17" s="20">
        <v>3.0030000000000006</v>
      </c>
      <c r="H17" s="20">
        <v>3.0030000000000006</v>
      </c>
      <c r="I17" s="20">
        <v>3</v>
      </c>
      <c r="J17" s="19">
        <v>-3.0000000000005578E-3</v>
      </c>
      <c r="K17" s="19">
        <v>-3.0000000000005578E-3</v>
      </c>
      <c r="L17" s="19" t="s">
        <v>106</v>
      </c>
      <c r="M17" s="19">
        <v>1</v>
      </c>
      <c r="N17" s="19">
        <v>3.0030000000000006</v>
      </c>
      <c r="O17" s="19">
        <v>3</v>
      </c>
      <c r="P17" s="19">
        <v>-3.0000000000005578E-3</v>
      </c>
      <c r="Q17" s="19">
        <v>-3.0000000000005578E-3</v>
      </c>
      <c r="R17" s="51" t="s">
        <v>106</v>
      </c>
      <c r="S17" s="58">
        <v>3</v>
      </c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>
        <v>4</v>
      </c>
      <c r="AM17" s="19">
        <v>5</v>
      </c>
      <c r="AN17" s="19">
        <v>4</v>
      </c>
      <c r="AO17" s="19">
        <v>5</v>
      </c>
      <c r="AP17" s="19">
        <v>0</v>
      </c>
      <c r="AQ17" s="19">
        <v>2</v>
      </c>
      <c r="AR17" s="19"/>
      <c r="AS17" s="19"/>
      <c r="AT17" s="19"/>
      <c r="AU17" s="19"/>
      <c r="AV17" s="19"/>
      <c r="AW17" s="19"/>
      <c r="AX17" s="26"/>
      <c r="AY17" s="30"/>
      <c r="AZ17" s="27"/>
      <c r="BA17" s="28"/>
      <c r="BB17" s="29"/>
      <c r="BC17" s="29"/>
      <c r="BD17" s="29"/>
      <c r="BE17" s="29"/>
      <c r="BF17" s="29"/>
      <c r="BG17" s="29"/>
      <c r="BH17" s="29">
        <v>4</v>
      </c>
      <c r="BI17" s="29">
        <v>4</v>
      </c>
      <c r="BJ17" s="29"/>
      <c r="BK17" s="29"/>
      <c r="BL17" s="29"/>
      <c r="BM17" s="29"/>
      <c r="BN17" s="29"/>
      <c r="BO17" s="29"/>
      <c r="BP17" s="29"/>
      <c r="BQ17" s="29"/>
      <c r="BR17" s="29"/>
      <c r="BS17" s="29">
        <v>10</v>
      </c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6"/>
      <c r="CQ17" s="28"/>
      <c r="CR17" s="25"/>
      <c r="CS17" s="25"/>
      <c r="CT17" s="25"/>
      <c r="CU17" s="25"/>
      <c r="CV17" s="23"/>
      <c r="CZ17" s="29"/>
      <c r="DB17" s="22">
        <v>6</v>
      </c>
      <c r="DC17" s="20">
        <v>4</v>
      </c>
      <c r="DD17" s="20">
        <v>4</v>
      </c>
      <c r="DE17" s="20">
        <v>6</v>
      </c>
      <c r="DF17" s="22"/>
      <c r="DH17" s="31"/>
      <c r="DR17" s="31"/>
    </row>
    <row r="18" spans="1:122" s="20" customFormat="1" x14ac:dyDescent="0.15">
      <c r="A18" s="19" t="s">
        <v>195</v>
      </c>
      <c r="B18" s="20" t="s">
        <v>75</v>
      </c>
      <c r="C18" s="20">
        <v>1</v>
      </c>
      <c r="D18" s="21" t="s">
        <v>134</v>
      </c>
      <c r="E18" s="20">
        <v>2.2000000000000002</v>
      </c>
      <c r="F18" s="21">
        <v>2.8600000000000003</v>
      </c>
      <c r="G18" s="20">
        <v>3.0030000000000006</v>
      </c>
      <c r="H18" s="20">
        <v>3.0030000000000006</v>
      </c>
      <c r="I18" s="20">
        <v>3</v>
      </c>
      <c r="J18" s="19">
        <v>-3.0000000000005578E-3</v>
      </c>
      <c r="K18" s="19">
        <v>-3.0000000000005578E-3</v>
      </c>
      <c r="L18" s="19" t="s">
        <v>134</v>
      </c>
      <c r="M18" s="19">
        <v>1</v>
      </c>
      <c r="N18" s="19">
        <v>3.0030000000000006</v>
      </c>
      <c r="O18" s="19">
        <v>3</v>
      </c>
      <c r="P18" s="19">
        <v>-3.0000000000005578E-3</v>
      </c>
      <c r="Q18" s="19">
        <v>-3.0000000000005578E-3</v>
      </c>
      <c r="R18" s="51" t="s">
        <v>134</v>
      </c>
      <c r="S18" s="58">
        <v>3</v>
      </c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>
        <v>13</v>
      </c>
      <c r="AF18" s="19">
        <v>14</v>
      </c>
      <c r="AG18" s="19">
        <v>16</v>
      </c>
      <c r="AH18" s="19">
        <v>13</v>
      </c>
      <c r="AI18" s="19">
        <v>15</v>
      </c>
      <c r="AJ18" s="19" t="s">
        <v>660</v>
      </c>
      <c r="AK18" s="19" t="s">
        <v>1335</v>
      </c>
      <c r="AL18" s="19">
        <v>10</v>
      </c>
      <c r="AM18" s="19">
        <v>14</v>
      </c>
      <c r="AN18" s="19">
        <v>12</v>
      </c>
      <c r="AO18" s="19" t="s">
        <v>1336</v>
      </c>
      <c r="AP18" s="19">
        <v>5</v>
      </c>
      <c r="AQ18" s="19">
        <v>10</v>
      </c>
      <c r="AR18" s="19"/>
      <c r="AS18" s="19"/>
      <c r="AT18" s="19"/>
      <c r="AU18" s="19"/>
      <c r="AV18" s="19"/>
      <c r="AW18" s="19"/>
      <c r="AX18" s="26"/>
      <c r="AY18" s="30"/>
      <c r="AZ18" s="26"/>
      <c r="BA18" s="28"/>
      <c r="BB18" s="26"/>
      <c r="BC18" s="26"/>
      <c r="BD18" s="26"/>
      <c r="BE18" s="26"/>
      <c r="BF18" s="26"/>
      <c r="BG18" s="26"/>
      <c r="BH18" s="26">
        <v>15</v>
      </c>
      <c r="BI18" s="26">
        <v>15</v>
      </c>
      <c r="BJ18" s="26"/>
      <c r="BK18" s="26"/>
      <c r="BL18" s="26"/>
      <c r="BM18" s="26">
        <v>9</v>
      </c>
      <c r="BN18" s="26"/>
      <c r="BO18" s="26">
        <v>20</v>
      </c>
      <c r="BP18" s="26"/>
      <c r="BQ18" s="26"/>
      <c r="BR18" s="26">
        <v>20</v>
      </c>
      <c r="BS18" s="26"/>
      <c r="BT18" s="26"/>
      <c r="BU18" s="26"/>
      <c r="BV18" s="26">
        <v>10</v>
      </c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4"/>
      <c r="CR18" s="25"/>
      <c r="CS18" s="25"/>
      <c r="CT18" s="25"/>
      <c r="CU18" s="25">
        <v>23</v>
      </c>
      <c r="CV18" s="23" t="s">
        <v>638</v>
      </c>
      <c r="CW18" s="19">
        <v>23</v>
      </c>
      <c r="CX18" s="20">
        <v>22</v>
      </c>
      <c r="CY18" s="20">
        <v>52</v>
      </c>
      <c r="CZ18" s="23">
        <v>34</v>
      </c>
      <c r="DA18" s="20">
        <v>10</v>
      </c>
      <c r="DB18" s="22">
        <v>9</v>
      </c>
      <c r="DC18" s="20">
        <v>15</v>
      </c>
      <c r="DD18" s="20">
        <v>17</v>
      </c>
      <c r="DE18" s="20">
        <v>20</v>
      </c>
      <c r="DF18" s="22">
        <v>10</v>
      </c>
      <c r="DH18" s="31"/>
      <c r="DR18" s="31"/>
    </row>
    <row r="19" spans="1:122" s="20" customFormat="1" x14ac:dyDescent="0.15">
      <c r="A19" s="47" t="s">
        <v>208</v>
      </c>
      <c r="B19" s="20" t="s">
        <v>75</v>
      </c>
      <c r="C19" s="20">
        <v>1</v>
      </c>
      <c r="D19" s="21" t="s">
        <v>106</v>
      </c>
      <c r="E19" s="20">
        <v>2.2599999999999998</v>
      </c>
      <c r="F19" s="21">
        <v>2.9379999999999997</v>
      </c>
      <c r="G19" s="20">
        <v>3.0848999999999998</v>
      </c>
      <c r="H19" s="20">
        <v>3.0848999999999998</v>
      </c>
      <c r="I19" s="20">
        <v>3</v>
      </c>
      <c r="J19" s="20">
        <v>-8.4899999999999753E-2</v>
      </c>
      <c r="K19" s="20">
        <v>-8.4899999999999753E-2</v>
      </c>
      <c r="L19" s="20" t="s">
        <v>106</v>
      </c>
      <c r="M19" s="20">
        <v>1</v>
      </c>
      <c r="N19" s="20">
        <v>3.0848999999999998</v>
      </c>
      <c r="O19" s="20">
        <v>3</v>
      </c>
      <c r="P19" s="20">
        <v>-8.4899999999999753E-2</v>
      </c>
      <c r="Q19" s="19">
        <v>-8.4899999999999753E-2</v>
      </c>
      <c r="R19" s="21" t="s">
        <v>106</v>
      </c>
      <c r="S19" s="57">
        <v>3</v>
      </c>
      <c r="AM19" s="20">
        <v>10</v>
      </c>
      <c r="AN19" s="20">
        <v>4</v>
      </c>
      <c r="AO19" s="20">
        <v>5</v>
      </c>
      <c r="AP19" s="20">
        <v>10</v>
      </c>
      <c r="AQ19" s="20">
        <v>7</v>
      </c>
      <c r="AX19" s="26"/>
      <c r="AY19" s="22"/>
      <c r="AZ19" s="23"/>
      <c r="BA19" s="28"/>
      <c r="BH19" s="20">
        <v>12</v>
      </c>
      <c r="BI19" s="20">
        <v>12</v>
      </c>
      <c r="BU19" s="20">
        <v>10</v>
      </c>
      <c r="CQ19" s="24"/>
      <c r="CR19" s="25"/>
      <c r="CS19" s="25"/>
      <c r="CT19" s="25"/>
      <c r="CU19" s="25"/>
      <c r="CV19" s="23"/>
      <c r="CW19" s="19"/>
      <c r="CZ19" s="26"/>
      <c r="DB19" s="22"/>
      <c r="DC19" s="20">
        <v>10</v>
      </c>
      <c r="DD19" s="20">
        <v>6</v>
      </c>
      <c r="DE19" s="20">
        <v>12</v>
      </c>
      <c r="DF19" s="22">
        <v>5</v>
      </c>
      <c r="DH19" s="31"/>
      <c r="DR19" s="37"/>
    </row>
    <row r="20" spans="1:122" s="20" customFormat="1" x14ac:dyDescent="0.15">
      <c r="A20" s="19" t="s">
        <v>210</v>
      </c>
      <c r="B20" s="20" t="s">
        <v>75</v>
      </c>
      <c r="C20" s="19">
        <v>1</v>
      </c>
      <c r="D20" s="21" t="s">
        <v>106</v>
      </c>
      <c r="E20" s="20">
        <v>2.2599999999999998</v>
      </c>
      <c r="F20" s="21">
        <v>2.9379999999999997</v>
      </c>
      <c r="G20" s="19">
        <v>3.0848999999999998</v>
      </c>
      <c r="H20" s="19">
        <v>3.0848999999999998</v>
      </c>
      <c r="I20" s="20">
        <v>3</v>
      </c>
      <c r="J20" s="19">
        <v>-8.4899999999999753E-2</v>
      </c>
      <c r="K20" s="19">
        <v>-8.4899999999999753E-2</v>
      </c>
      <c r="L20" s="19" t="s">
        <v>106</v>
      </c>
      <c r="M20" s="19">
        <v>1</v>
      </c>
      <c r="N20" s="19">
        <v>3.0848999999999998</v>
      </c>
      <c r="O20" s="19">
        <v>3</v>
      </c>
      <c r="P20" s="19">
        <v>-8.4899999999999753E-2</v>
      </c>
      <c r="Q20" s="19">
        <v>-8.4899999999999753E-2</v>
      </c>
      <c r="R20" s="51" t="s">
        <v>106</v>
      </c>
      <c r="S20" s="58">
        <v>3</v>
      </c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>
        <v>5</v>
      </c>
      <c r="AO20" s="19">
        <v>10</v>
      </c>
      <c r="AP20" s="19">
        <v>4</v>
      </c>
      <c r="AQ20" s="19" t="s">
        <v>988</v>
      </c>
      <c r="AR20" s="19"/>
      <c r="AS20" s="19"/>
      <c r="AT20" s="19"/>
      <c r="AU20" s="19"/>
      <c r="AV20" s="19"/>
      <c r="AW20" s="19"/>
      <c r="AX20" s="26"/>
      <c r="AY20" s="30"/>
      <c r="AZ20" s="26"/>
      <c r="BA20" s="28"/>
      <c r="BB20" s="26"/>
      <c r="BC20" s="26"/>
      <c r="BD20" s="26"/>
      <c r="BE20" s="26"/>
      <c r="BF20" s="26"/>
      <c r="BG20" s="26"/>
      <c r="BH20" s="26">
        <v>10</v>
      </c>
      <c r="BI20" s="26">
        <v>12</v>
      </c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>
        <v>10</v>
      </c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8"/>
      <c r="CR20" s="25"/>
      <c r="CS20" s="25"/>
      <c r="CT20" s="25"/>
      <c r="CU20" s="25"/>
      <c r="CV20" s="23"/>
      <c r="CZ20" s="26"/>
      <c r="DB20" s="22"/>
      <c r="DC20" s="20">
        <v>8</v>
      </c>
      <c r="DD20" s="20">
        <v>14</v>
      </c>
      <c r="DE20" s="20">
        <v>10</v>
      </c>
      <c r="DF20" s="22">
        <v>10</v>
      </c>
      <c r="DH20" s="31"/>
      <c r="DR20" s="31"/>
    </row>
    <row r="21" spans="1:122" s="20" customFormat="1" x14ac:dyDescent="0.15">
      <c r="A21" s="20" t="s">
        <v>211</v>
      </c>
      <c r="B21" s="20" t="s">
        <v>75</v>
      </c>
      <c r="C21" s="20">
        <v>1</v>
      </c>
      <c r="D21" s="21" t="s">
        <v>106</v>
      </c>
      <c r="E21" s="20">
        <v>2.2599999999999998</v>
      </c>
      <c r="F21" s="21">
        <v>2.9379999999999997</v>
      </c>
      <c r="G21" s="20">
        <v>3.0848999999999998</v>
      </c>
      <c r="H21" s="20">
        <v>3.0848999999999998</v>
      </c>
      <c r="I21" s="20">
        <v>3</v>
      </c>
      <c r="J21" s="20">
        <v>-8.4899999999999753E-2</v>
      </c>
      <c r="K21" s="20">
        <v>-8.4899999999999753E-2</v>
      </c>
      <c r="L21" s="20" t="s">
        <v>106</v>
      </c>
      <c r="M21" s="20">
        <v>1</v>
      </c>
      <c r="N21" s="20">
        <v>3.0848999999999998</v>
      </c>
      <c r="O21" s="20">
        <v>3</v>
      </c>
      <c r="P21" s="20">
        <v>-8.4899999999999753E-2</v>
      </c>
      <c r="Q21" s="19">
        <v>-8.4899999999999753E-2</v>
      </c>
      <c r="R21" s="21" t="s">
        <v>106</v>
      </c>
      <c r="S21" s="57">
        <v>3</v>
      </c>
      <c r="AN21" s="20">
        <v>7</v>
      </c>
      <c r="AO21" s="20">
        <v>11</v>
      </c>
      <c r="AP21" s="20">
        <v>6</v>
      </c>
      <c r="AQ21" s="20" t="s">
        <v>988</v>
      </c>
      <c r="AX21" s="26"/>
      <c r="AY21" s="30"/>
      <c r="AZ21" s="26"/>
      <c r="BA21" s="28"/>
      <c r="BB21" s="26"/>
      <c r="BC21" s="26"/>
      <c r="BD21" s="26"/>
      <c r="BE21" s="26"/>
      <c r="BF21" s="26"/>
      <c r="BG21" s="26"/>
      <c r="BH21" s="26">
        <v>10</v>
      </c>
      <c r="BI21" s="26">
        <v>10</v>
      </c>
      <c r="BJ21" s="26"/>
      <c r="BK21" s="26"/>
      <c r="BL21" s="26"/>
      <c r="BM21" s="26"/>
      <c r="BN21" s="26"/>
      <c r="BO21" s="26"/>
      <c r="BP21" s="26"/>
      <c r="BQ21" s="26"/>
      <c r="BR21" s="26"/>
      <c r="BS21" s="26">
        <v>10</v>
      </c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>
        <v>10</v>
      </c>
      <c r="CI21" s="26">
        <v>10</v>
      </c>
      <c r="CJ21" s="26"/>
      <c r="CK21" s="26"/>
      <c r="CL21" s="26"/>
      <c r="CM21" s="26"/>
      <c r="CN21" s="26"/>
      <c r="CO21" s="26"/>
      <c r="CP21" s="26"/>
      <c r="CQ21" s="28"/>
      <c r="CR21" s="25"/>
      <c r="CS21" s="25"/>
      <c r="CT21" s="25"/>
      <c r="CU21" s="25"/>
      <c r="CV21" s="23"/>
      <c r="CW21" s="19"/>
      <c r="CX21" s="19"/>
      <c r="CY21" s="19"/>
      <c r="CZ21" s="29"/>
      <c r="DB21" s="22"/>
      <c r="DC21" s="20">
        <v>8</v>
      </c>
      <c r="DD21" s="20">
        <v>15</v>
      </c>
      <c r="DE21" s="20">
        <v>12</v>
      </c>
      <c r="DF21" s="22">
        <v>10</v>
      </c>
      <c r="DH21" s="31"/>
      <c r="DR21" s="31"/>
    </row>
    <row r="22" spans="1:122" s="20" customFormat="1" x14ac:dyDescent="0.15">
      <c r="A22" s="36" t="s">
        <v>213</v>
      </c>
      <c r="B22" s="20" t="s">
        <v>75</v>
      </c>
      <c r="C22" s="20">
        <v>1</v>
      </c>
      <c r="D22" s="21" t="s">
        <v>106</v>
      </c>
      <c r="E22" s="20">
        <v>1.47</v>
      </c>
      <c r="F22" s="21">
        <v>1.911</v>
      </c>
      <c r="G22" s="20">
        <v>2.0065500000000003</v>
      </c>
      <c r="H22" s="20">
        <v>2.0065500000000003</v>
      </c>
      <c r="I22" s="20">
        <v>2</v>
      </c>
      <c r="J22" s="20">
        <v>-6.5500000000002778E-3</v>
      </c>
      <c r="K22" s="20">
        <v>-6.5500000000002778E-3</v>
      </c>
      <c r="L22" s="20" t="s">
        <v>106</v>
      </c>
      <c r="M22" s="20">
        <v>1</v>
      </c>
      <c r="N22" s="20">
        <v>2.0065500000000003</v>
      </c>
      <c r="O22" s="20">
        <v>2</v>
      </c>
      <c r="P22" s="20">
        <v>-6.5500000000002778E-3</v>
      </c>
      <c r="Q22" s="19">
        <v>-6.5500000000002778E-3</v>
      </c>
      <c r="R22" s="21" t="s">
        <v>106</v>
      </c>
      <c r="S22" s="57">
        <v>2</v>
      </c>
      <c r="AL22" s="20">
        <v>4</v>
      </c>
      <c r="AM22" s="20">
        <v>2</v>
      </c>
      <c r="AN22" s="20">
        <v>1</v>
      </c>
      <c r="AO22" s="20">
        <v>1</v>
      </c>
      <c r="AP22" s="20">
        <v>3</v>
      </c>
      <c r="AQ22" s="20">
        <v>1</v>
      </c>
      <c r="AY22" s="22"/>
      <c r="AZ22" s="23"/>
      <c r="BA22" s="24"/>
      <c r="BH22" s="20">
        <v>4</v>
      </c>
      <c r="BI22" s="20">
        <v>4</v>
      </c>
      <c r="CQ22" s="24"/>
      <c r="CR22" s="25"/>
      <c r="CS22" s="25"/>
      <c r="CT22" s="25"/>
      <c r="CU22" s="25"/>
      <c r="CV22" s="23"/>
      <c r="CZ22" s="26"/>
      <c r="DB22" s="22">
        <v>2</v>
      </c>
      <c r="DC22" s="20">
        <v>3</v>
      </c>
      <c r="DD22" s="20" t="s">
        <v>78</v>
      </c>
      <c r="DE22" s="20">
        <v>0</v>
      </c>
      <c r="DF22" s="22"/>
      <c r="DH22" s="31"/>
      <c r="DR22" s="37"/>
    </row>
    <row r="23" spans="1:122" s="20" customFormat="1" x14ac:dyDescent="0.15">
      <c r="A23" s="36" t="s">
        <v>243</v>
      </c>
      <c r="B23" s="20" t="s">
        <v>75</v>
      </c>
      <c r="C23" s="20">
        <v>1</v>
      </c>
      <c r="D23" s="21" t="s">
        <v>106</v>
      </c>
      <c r="E23" s="20">
        <v>2.2599999999999998</v>
      </c>
      <c r="F23" s="21">
        <v>2.9379999999999997</v>
      </c>
      <c r="G23" s="20">
        <v>3.0848999999999998</v>
      </c>
      <c r="H23" s="20">
        <v>3.0848999999999998</v>
      </c>
      <c r="I23" s="20">
        <v>3</v>
      </c>
      <c r="J23" s="20">
        <v>-8.4899999999999753E-2</v>
      </c>
      <c r="K23" s="20">
        <v>-8.4899999999999753E-2</v>
      </c>
      <c r="L23" s="20" t="s">
        <v>106</v>
      </c>
      <c r="M23" s="20">
        <v>1</v>
      </c>
      <c r="N23" s="20">
        <v>3.0848999999999998</v>
      </c>
      <c r="O23" s="20">
        <v>3</v>
      </c>
      <c r="P23" s="20">
        <v>-8.4899999999999753E-2</v>
      </c>
      <c r="Q23" s="19">
        <v>-8.4899999999999753E-2</v>
      </c>
      <c r="R23" s="21" t="s">
        <v>106</v>
      </c>
      <c r="S23" s="57">
        <v>3</v>
      </c>
      <c r="AF23" s="20">
        <v>16</v>
      </c>
      <c r="AH23" s="20">
        <v>6</v>
      </c>
      <c r="AI23" s="20">
        <v>6</v>
      </c>
      <c r="AJ23" s="20">
        <v>6</v>
      </c>
      <c r="AK23" s="20">
        <v>6</v>
      </c>
      <c r="AP23" s="20">
        <v>8</v>
      </c>
      <c r="AQ23" s="20">
        <v>6</v>
      </c>
      <c r="AY23" s="22"/>
      <c r="AZ23" s="23"/>
      <c r="BA23" s="24"/>
      <c r="BH23" s="20">
        <v>10</v>
      </c>
      <c r="BI23" s="20">
        <v>10</v>
      </c>
      <c r="BL23" s="20">
        <v>10</v>
      </c>
      <c r="BV23" s="20">
        <v>10</v>
      </c>
      <c r="CQ23" s="24"/>
      <c r="CR23" s="25"/>
      <c r="CS23" s="25"/>
      <c r="CT23" s="25"/>
      <c r="CU23" s="25"/>
      <c r="CV23" s="23">
        <v>20</v>
      </c>
      <c r="CX23" s="20">
        <v>9</v>
      </c>
      <c r="CY23" s="20">
        <v>16</v>
      </c>
      <c r="CZ23" s="26">
        <v>9</v>
      </c>
      <c r="DA23" s="20">
        <v>8</v>
      </c>
      <c r="DB23" s="22"/>
      <c r="DF23" s="22"/>
      <c r="DH23" s="31"/>
      <c r="DR23" s="37"/>
    </row>
    <row r="24" spans="1:122" s="20" customFormat="1" x14ac:dyDescent="0.15">
      <c r="A24" s="36" t="s">
        <v>249</v>
      </c>
      <c r="B24" s="20" t="s">
        <v>75</v>
      </c>
      <c r="C24" s="20">
        <v>1</v>
      </c>
      <c r="D24" s="21" t="s">
        <v>107</v>
      </c>
      <c r="E24" s="20">
        <v>11.72</v>
      </c>
      <c r="F24" s="21">
        <v>15.236000000000001</v>
      </c>
      <c r="G24" s="20">
        <v>15.997800000000002</v>
      </c>
      <c r="H24" s="20">
        <v>15.997800000000002</v>
      </c>
      <c r="I24" s="20">
        <v>16</v>
      </c>
      <c r="J24" s="20">
        <v>2.1999999999984254E-3</v>
      </c>
      <c r="K24" s="20">
        <v>2.1999999999984254E-3</v>
      </c>
      <c r="L24" s="20" t="s">
        <v>108</v>
      </c>
      <c r="M24" s="20">
        <v>4</v>
      </c>
      <c r="N24" s="20">
        <v>3.9994500000000004</v>
      </c>
      <c r="O24" s="20">
        <v>4</v>
      </c>
      <c r="P24" s="20">
        <v>5.4999999999960636E-4</v>
      </c>
      <c r="Q24" s="19">
        <v>2.1999999999984254E-3</v>
      </c>
      <c r="R24" s="21" t="s">
        <v>108</v>
      </c>
      <c r="S24" s="57">
        <v>4</v>
      </c>
      <c r="AE24" s="20" t="s">
        <v>1012</v>
      </c>
      <c r="AF24" s="20" t="s">
        <v>667</v>
      </c>
      <c r="AG24" s="20" t="s">
        <v>680</v>
      </c>
      <c r="AH24" s="20" t="s">
        <v>667</v>
      </c>
      <c r="AI24" s="20" t="s">
        <v>667</v>
      </c>
      <c r="AJ24" s="20" t="s">
        <v>680</v>
      </c>
      <c r="AK24" s="20" t="s">
        <v>667</v>
      </c>
      <c r="AL24" s="20" t="s">
        <v>1003</v>
      </c>
      <c r="AM24" s="20" t="s">
        <v>667</v>
      </c>
      <c r="AN24" s="20" t="s">
        <v>1192</v>
      </c>
      <c r="AO24" s="20" t="s">
        <v>1003</v>
      </c>
      <c r="AP24" s="20" t="s">
        <v>1192</v>
      </c>
      <c r="AQ24" s="20" t="s">
        <v>1192</v>
      </c>
      <c r="AY24" s="22"/>
      <c r="AZ24" s="23"/>
      <c r="BA24" s="24"/>
      <c r="BH24" s="20">
        <v>4</v>
      </c>
      <c r="BI24" s="20" t="s">
        <v>667</v>
      </c>
      <c r="BK24" s="20" t="s">
        <v>1337</v>
      </c>
      <c r="BP24" s="20" t="s">
        <v>1328</v>
      </c>
      <c r="BT24" s="20" t="s">
        <v>1328</v>
      </c>
      <c r="CQ24" s="24"/>
      <c r="CR24" s="25"/>
      <c r="CS24" s="25"/>
      <c r="CT24" s="25"/>
      <c r="CU24" s="25" t="s">
        <v>1003</v>
      </c>
      <c r="CV24" s="23" t="s">
        <v>1014</v>
      </c>
      <c r="CW24" s="20" t="s">
        <v>988</v>
      </c>
      <c r="CX24" s="20" t="s">
        <v>989</v>
      </c>
      <c r="CY24" s="20" t="s">
        <v>1132</v>
      </c>
      <c r="CZ24" s="26" t="s">
        <v>1003</v>
      </c>
      <c r="DA24" s="20" t="s">
        <v>1132</v>
      </c>
      <c r="DB24" s="22" t="s">
        <v>667</v>
      </c>
      <c r="DC24" s="20" t="s">
        <v>667</v>
      </c>
      <c r="DD24" s="20" t="s">
        <v>1012</v>
      </c>
      <c r="DE24" s="20" t="s">
        <v>1003</v>
      </c>
      <c r="DF24" s="22" t="s">
        <v>680</v>
      </c>
      <c r="DH24" s="31"/>
      <c r="DR24" s="37"/>
    </row>
    <row r="25" spans="1:122" s="20" customFormat="1" x14ac:dyDescent="0.15">
      <c r="A25" s="36" t="s">
        <v>256</v>
      </c>
      <c r="B25" s="20" t="s">
        <v>75</v>
      </c>
      <c r="C25" s="20">
        <v>1</v>
      </c>
      <c r="D25" s="21" t="s">
        <v>107</v>
      </c>
      <c r="E25" s="20">
        <v>11.72</v>
      </c>
      <c r="F25" s="21">
        <v>15.236000000000001</v>
      </c>
      <c r="G25" s="20">
        <v>15.997800000000002</v>
      </c>
      <c r="H25" s="20">
        <v>15.997800000000002</v>
      </c>
      <c r="I25" s="20">
        <v>16</v>
      </c>
      <c r="J25" s="20">
        <v>2.1999999999984254E-3</v>
      </c>
      <c r="K25" s="20">
        <v>2.1999999999984254E-3</v>
      </c>
      <c r="L25" s="20" t="s">
        <v>108</v>
      </c>
      <c r="M25" s="20">
        <v>4</v>
      </c>
      <c r="N25" s="20">
        <v>3.9994500000000004</v>
      </c>
      <c r="O25" s="20">
        <v>4</v>
      </c>
      <c r="P25" s="20">
        <v>5.4999999999960636E-4</v>
      </c>
      <c r="Q25" s="19">
        <v>2.1999999999984254E-3</v>
      </c>
      <c r="R25" s="21" t="s">
        <v>108</v>
      </c>
      <c r="S25" s="57">
        <v>4</v>
      </c>
      <c r="AE25" s="20" t="s">
        <v>667</v>
      </c>
      <c r="AF25" s="20" t="s">
        <v>1003</v>
      </c>
      <c r="AG25" s="20" t="s">
        <v>1132</v>
      </c>
      <c r="AH25" s="20" t="s">
        <v>1132</v>
      </c>
      <c r="AI25" s="20" t="s">
        <v>987</v>
      </c>
      <c r="AJ25" s="20" t="s">
        <v>1014</v>
      </c>
      <c r="AK25" s="20" t="s">
        <v>1338</v>
      </c>
      <c r="AL25" s="20" t="s">
        <v>1339</v>
      </c>
      <c r="AM25" s="20" t="s">
        <v>667</v>
      </c>
      <c r="AN25" s="20" t="s">
        <v>667</v>
      </c>
      <c r="AO25" s="20" t="s">
        <v>680</v>
      </c>
      <c r="AP25" s="20" t="s">
        <v>1192</v>
      </c>
      <c r="AQ25" s="20" t="s">
        <v>1003</v>
      </c>
      <c r="AY25" s="22"/>
      <c r="AZ25" s="23"/>
      <c r="BA25" s="24"/>
      <c r="BH25" s="20">
        <v>5</v>
      </c>
      <c r="BI25" s="20" t="s">
        <v>1003</v>
      </c>
      <c r="BL25" s="20" t="s">
        <v>1328</v>
      </c>
      <c r="BN25" s="20" t="s">
        <v>1328</v>
      </c>
      <c r="BS25" s="20" t="s">
        <v>1328</v>
      </c>
      <c r="BV25" s="20" t="s">
        <v>1328</v>
      </c>
      <c r="CQ25" s="24"/>
      <c r="CR25" s="25"/>
      <c r="CS25" s="25"/>
      <c r="CT25" s="25"/>
      <c r="CU25" s="25" t="s">
        <v>994</v>
      </c>
      <c r="CV25" s="23" t="s">
        <v>987</v>
      </c>
      <c r="CW25" s="20" t="s">
        <v>1132</v>
      </c>
      <c r="CX25" s="20" t="s">
        <v>1340</v>
      </c>
      <c r="CY25" s="20" t="s">
        <v>989</v>
      </c>
      <c r="CZ25" s="26" t="s">
        <v>1132</v>
      </c>
      <c r="DA25" s="20" t="s">
        <v>987</v>
      </c>
      <c r="DB25" s="22" t="s">
        <v>1132</v>
      </c>
      <c r="DC25" s="20" t="s">
        <v>1014</v>
      </c>
      <c r="DD25" s="20" t="s">
        <v>987</v>
      </c>
      <c r="DE25" s="20" t="s">
        <v>1003</v>
      </c>
      <c r="DF25" s="22" t="s">
        <v>680</v>
      </c>
      <c r="DH25" s="31"/>
      <c r="DR25" s="37"/>
    </row>
    <row r="26" spans="1:122" s="20" customFormat="1" x14ac:dyDescent="0.15">
      <c r="A26" s="36" t="s">
        <v>262</v>
      </c>
      <c r="B26" s="20" t="s">
        <v>75</v>
      </c>
      <c r="C26" s="20">
        <v>1</v>
      </c>
      <c r="D26" s="21" t="s">
        <v>107</v>
      </c>
      <c r="E26" s="20">
        <v>1.51</v>
      </c>
      <c r="F26" s="21">
        <v>1.9630000000000001</v>
      </c>
      <c r="G26" s="20">
        <v>2.06115</v>
      </c>
      <c r="H26" s="20">
        <v>2.06115</v>
      </c>
      <c r="I26" s="20">
        <v>2</v>
      </c>
      <c r="J26" s="20">
        <v>-6.1150000000000038E-2</v>
      </c>
      <c r="K26" s="20">
        <v>-6.1150000000000038E-2</v>
      </c>
      <c r="L26" s="20" t="s">
        <v>149</v>
      </c>
      <c r="M26" s="20">
        <v>1</v>
      </c>
      <c r="N26" s="20">
        <v>2.06115</v>
      </c>
      <c r="O26" s="20">
        <v>2</v>
      </c>
      <c r="P26" s="20">
        <v>-6.1150000000000038E-2</v>
      </c>
      <c r="Q26" s="20">
        <v>-6.1150000000000038E-2</v>
      </c>
      <c r="R26" s="21" t="s">
        <v>149</v>
      </c>
      <c r="S26" s="57">
        <v>2</v>
      </c>
      <c r="AY26" s="22"/>
      <c r="AZ26" s="23"/>
      <c r="BA26" s="24"/>
      <c r="CQ26" s="24"/>
      <c r="CR26" s="25"/>
      <c r="CS26" s="25"/>
      <c r="CT26" s="25"/>
      <c r="CU26" s="25"/>
      <c r="CV26" s="23"/>
      <c r="CZ26" s="26"/>
      <c r="DB26" s="22"/>
      <c r="DF26" s="22"/>
      <c r="DH26" s="31"/>
      <c r="DR26" s="37"/>
    </row>
    <row r="27" spans="1:122" s="20" customFormat="1" x14ac:dyDescent="0.15">
      <c r="A27" s="36" t="s">
        <v>278</v>
      </c>
      <c r="B27" s="20" t="s">
        <v>75</v>
      </c>
      <c r="C27" s="20">
        <v>1</v>
      </c>
      <c r="D27" s="21" t="s">
        <v>107</v>
      </c>
      <c r="E27" s="20">
        <v>1.47</v>
      </c>
      <c r="F27" s="21">
        <v>1.911</v>
      </c>
      <c r="G27" s="20">
        <v>2.0065500000000003</v>
      </c>
      <c r="H27" s="20">
        <v>2.0065500000000003</v>
      </c>
      <c r="I27" s="20">
        <v>2</v>
      </c>
      <c r="J27" s="20">
        <v>-6.5500000000002778E-3</v>
      </c>
      <c r="K27" s="20">
        <v>-6.5500000000002778E-3</v>
      </c>
      <c r="L27" s="20" t="s">
        <v>112</v>
      </c>
      <c r="M27" s="20">
        <v>2</v>
      </c>
      <c r="N27" s="20">
        <v>1.0032750000000001</v>
      </c>
      <c r="O27" s="20">
        <v>1</v>
      </c>
      <c r="P27" s="20">
        <v>-3.2750000000001389E-3</v>
      </c>
      <c r="Q27" s="20">
        <v>-6.5500000000002778E-3</v>
      </c>
      <c r="R27" s="21" t="s">
        <v>112</v>
      </c>
      <c r="S27" s="57">
        <v>1</v>
      </c>
      <c r="AI27" s="20" t="s">
        <v>1332</v>
      </c>
      <c r="AJ27" s="20" t="s">
        <v>1341</v>
      </c>
      <c r="AK27" s="20" t="s">
        <v>1342</v>
      </c>
      <c r="AL27" s="20" t="s">
        <v>1341</v>
      </c>
      <c r="AM27" s="20" t="s">
        <v>1176</v>
      </c>
      <c r="AN27" s="20" t="s">
        <v>1018</v>
      </c>
      <c r="AO27" s="20" t="s">
        <v>1004</v>
      </c>
      <c r="AP27" s="20" t="s">
        <v>1343</v>
      </c>
      <c r="AQ27" s="20" t="s">
        <v>997</v>
      </c>
      <c r="AY27" s="22"/>
      <c r="AZ27" s="23"/>
      <c r="BA27" s="24"/>
      <c r="BH27" s="20">
        <v>60</v>
      </c>
      <c r="BI27" s="20" t="s">
        <v>1344</v>
      </c>
      <c r="BP27" s="20" t="s">
        <v>988</v>
      </c>
      <c r="BQ27" s="20" t="s">
        <v>988</v>
      </c>
      <c r="BS27" s="20">
        <v>20</v>
      </c>
      <c r="BU27" s="20" t="s">
        <v>614</v>
      </c>
      <c r="CQ27" s="24"/>
      <c r="CR27" s="25"/>
      <c r="CS27" s="25"/>
      <c r="CT27" s="25"/>
      <c r="CU27" s="25"/>
      <c r="CV27" s="23"/>
      <c r="CY27" s="20" t="s">
        <v>992</v>
      </c>
      <c r="CZ27" s="26" t="s">
        <v>1216</v>
      </c>
      <c r="DA27" s="20" t="s">
        <v>998</v>
      </c>
      <c r="DB27" s="22" t="s">
        <v>1345</v>
      </c>
      <c r="DC27" s="20" t="s">
        <v>78</v>
      </c>
      <c r="DD27" s="20" t="s">
        <v>1346</v>
      </c>
      <c r="DE27" s="20" t="s">
        <v>1004</v>
      </c>
      <c r="DF27" s="22" t="s">
        <v>1176</v>
      </c>
      <c r="DH27" s="31"/>
      <c r="DR27" s="37"/>
    </row>
    <row r="28" spans="1:122" s="20" customFormat="1" x14ac:dyDescent="0.15">
      <c r="A28" s="36" t="s">
        <v>282</v>
      </c>
      <c r="B28" s="20" t="s">
        <v>75</v>
      </c>
      <c r="C28" s="20">
        <v>1</v>
      </c>
      <c r="D28" s="21" t="s">
        <v>107</v>
      </c>
      <c r="E28" s="20">
        <v>2.2599999999999998</v>
      </c>
      <c r="F28" s="21">
        <v>2.9379999999999997</v>
      </c>
      <c r="G28" s="20">
        <v>3.0848999999999998</v>
      </c>
      <c r="H28" s="20">
        <v>3.0848999999999998</v>
      </c>
      <c r="I28" s="20">
        <v>3</v>
      </c>
      <c r="J28" s="20">
        <v>-8.4899999999999753E-2</v>
      </c>
      <c r="K28" s="20">
        <v>-8.4899999999999753E-2</v>
      </c>
      <c r="L28" s="20" t="s">
        <v>149</v>
      </c>
      <c r="M28" s="20">
        <v>1</v>
      </c>
      <c r="N28" s="20">
        <v>3.0848999999999998</v>
      </c>
      <c r="O28" s="20">
        <v>3</v>
      </c>
      <c r="P28" s="20">
        <v>-8.4899999999999753E-2</v>
      </c>
      <c r="Q28" s="20">
        <v>-8.4899999999999753E-2</v>
      </c>
      <c r="R28" s="21" t="s">
        <v>149</v>
      </c>
      <c r="S28" s="57">
        <v>3</v>
      </c>
      <c r="AP28" s="20" t="s">
        <v>1347</v>
      </c>
      <c r="AQ28" s="20" t="s">
        <v>1001</v>
      </c>
      <c r="AY28" s="22"/>
      <c r="AZ28" s="23"/>
      <c r="BA28" s="24"/>
      <c r="BH28" s="20">
        <v>30</v>
      </c>
      <c r="BI28" s="20" t="s">
        <v>1176</v>
      </c>
      <c r="CH28" s="20">
        <v>10</v>
      </c>
      <c r="CI28" s="20" t="s">
        <v>614</v>
      </c>
      <c r="CQ28" s="24"/>
      <c r="CR28" s="25"/>
      <c r="CS28" s="25"/>
      <c r="CT28" s="25"/>
      <c r="CU28" s="25"/>
      <c r="CV28" s="23"/>
      <c r="CZ28" s="26"/>
      <c r="DB28" s="22"/>
      <c r="DF28" s="22" t="s">
        <v>610</v>
      </c>
      <c r="DH28" s="31"/>
      <c r="DR28" s="37"/>
    </row>
    <row r="29" spans="1:122" s="20" customFormat="1" x14ac:dyDescent="0.15">
      <c r="A29" s="36" t="s">
        <v>283</v>
      </c>
      <c r="B29" s="20" t="s">
        <v>75</v>
      </c>
      <c r="C29" s="20">
        <v>1</v>
      </c>
      <c r="D29" s="21" t="s">
        <v>107</v>
      </c>
      <c r="E29" s="20">
        <v>4.5199999999999996</v>
      </c>
      <c r="F29" s="21">
        <v>5.8759999999999994</v>
      </c>
      <c r="G29" s="20">
        <v>6.1697999999999995</v>
      </c>
      <c r="H29" s="20">
        <v>6.1697999999999995</v>
      </c>
      <c r="I29" s="20">
        <v>6</v>
      </c>
      <c r="J29" s="20">
        <v>-0.16979999999999951</v>
      </c>
      <c r="K29" s="20">
        <v>-0.16979999999999951</v>
      </c>
      <c r="L29" s="20" t="s">
        <v>112</v>
      </c>
      <c r="M29" s="20">
        <v>2</v>
      </c>
      <c r="N29" s="20">
        <v>3.0848999999999998</v>
      </c>
      <c r="O29" s="20">
        <v>3</v>
      </c>
      <c r="P29" s="20">
        <v>-8.4899999999999753E-2</v>
      </c>
      <c r="Q29" s="19">
        <v>-0.16979999999999951</v>
      </c>
      <c r="R29" s="21" t="s">
        <v>112</v>
      </c>
      <c r="S29" s="57">
        <v>3</v>
      </c>
      <c r="AQ29" s="20" t="s">
        <v>633</v>
      </c>
      <c r="AY29" s="22"/>
      <c r="AZ29" s="23"/>
      <c r="BA29" s="24"/>
      <c r="BH29" s="20">
        <v>30</v>
      </c>
      <c r="BI29" s="20" t="s">
        <v>1176</v>
      </c>
      <c r="CQ29" s="24"/>
      <c r="CR29" s="25"/>
      <c r="CS29" s="25"/>
      <c r="CT29" s="25"/>
      <c r="CU29" s="25"/>
      <c r="CV29" s="23"/>
      <c r="CZ29" s="26"/>
      <c r="DB29" s="22"/>
      <c r="DF29" s="22" t="s">
        <v>610</v>
      </c>
      <c r="DH29" s="31"/>
      <c r="DR29" s="37"/>
    </row>
    <row r="30" spans="1:122" s="20" customFormat="1" x14ac:dyDescent="0.15">
      <c r="A30" s="36"/>
      <c r="D30" s="21"/>
      <c r="F30" s="21"/>
      <c r="R30" s="21"/>
      <c r="S30" s="57"/>
      <c r="AY30" s="22"/>
      <c r="AZ30" s="23"/>
      <c r="BA30" s="24"/>
      <c r="CQ30" s="24"/>
      <c r="CR30" s="25"/>
      <c r="CS30" s="25"/>
      <c r="CT30" s="25"/>
      <c r="CU30" s="25"/>
      <c r="CV30" s="23"/>
      <c r="CZ30" s="26"/>
      <c r="DB30" s="22"/>
      <c r="DF30" s="22"/>
      <c r="DH30" s="31"/>
      <c r="DR30" s="37"/>
    </row>
    <row r="31" spans="1:122" s="20" customFormat="1" x14ac:dyDescent="0.15">
      <c r="A31" s="36" t="s">
        <v>71</v>
      </c>
      <c r="D31" s="21"/>
      <c r="F31" s="21"/>
      <c r="R31" s="21"/>
      <c r="S31" s="57"/>
      <c r="AY31" s="22"/>
      <c r="AZ31" s="23"/>
      <c r="BA31" s="24"/>
      <c r="CQ31" s="24"/>
      <c r="CR31" s="25"/>
      <c r="CS31" s="25"/>
      <c r="CT31" s="25"/>
      <c r="CU31" s="25"/>
      <c r="CV31" s="23"/>
      <c r="CZ31" s="26"/>
      <c r="DB31" s="22"/>
      <c r="DF31" s="22"/>
      <c r="DH31" s="31"/>
      <c r="DR31" s="37"/>
    </row>
    <row r="32" spans="1:122" s="20" customFormat="1" x14ac:dyDescent="0.15">
      <c r="A32" s="36" t="s">
        <v>360</v>
      </c>
      <c r="B32" s="20" t="s">
        <v>359</v>
      </c>
      <c r="C32" s="20">
        <v>20</v>
      </c>
      <c r="D32" s="21" t="s">
        <v>107</v>
      </c>
      <c r="E32" s="20">
        <v>40</v>
      </c>
      <c r="F32" s="21">
        <v>60</v>
      </c>
      <c r="G32" s="20">
        <v>63</v>
      </c>
      <c r="H32" s="20">
        <v>3.15</v>
      </c>
      <c r="I32" s="20">
        <v>3</v>
      </c>
      <c r="J32" s="20">
        <v>-0.14999999999999991</v>
      </c>
      <c r="K32" s="20">
        <v>-2.9999999999999982</v>
      </c>
      <c r="L32" s="20" t="s">
        <v>112</v>
      </c>
      <c r="M32" s="20">
        <v>40</v>
      </c>
      <c r="N32" s="20">
        <v>1.575</v>
      </c>
      <c r="O32" s="20">
        <v>2</v>
      </c>
      <c r="P32" s="20">
        <v>0.42500000000000004</v>
      </c>
      <c r="Q32" s="20">
        <v>17</v>
      </c>
      <c r="R32" s="21" t="s">
        <v>112</v>
      </c>
      <c r="S32" s="57">
        <v>2</v>
      </c>
      <c r="AE32" s="20" t="s">
        <v>1008</v>
      </c>
      <c r="AF32" s="20" t="s">
        <v>1005</v>
      </c>
      <c r="AG32" s="20" t="s">
        <v>1017</v>
      </c>
      <c r="AH32" s="20" t="s">
        <v>989</v>
      </c>
      <c r="AI32" s="20" t="s">
        <v>994</v>
      </c>
      <c r="AJ32" s="20" t="s">
        <v>1132</v>
      </c>
      <c r="AK32" s="20" t="s">
        <v>987</v>
      </c>
      <c r="AL32" s="20" t="s">
        <v>1348</v>
      </c>
      <c r="AM32" s="20" t="s">
        <v>667</v>
      </c>
      <c r="AN32" s="20" t="s">
        <v>1014</v>
      </c>
      <c r="AO32" s="20" t="s">
        <v>667</v>
      </c>
      <c r="AP32" s="20" t="s">
        <v>988</v>
      </c>
      <c r="AQ32" s="20" t="s">
        <v>988</v>
      </c>
      <c r="AY32" s="22"/>
      <c r="AZ32" s="23"/>
      <c r="BA32" s="24"/>
      <c r="BH32" s="20">
        <v>0.5</v>
      </c>
      <c r="BI32" s="20" t="s">
        <v>668</v>
      </c>
      <c r="BK32" s="20" t="s">
        <v>1349</v>
      </c>
      <c r="BN32" s="20" t="s">
        <v>1003</v>
      </c>
      <c r="BR32" s="20">
        <v>20</v>
      </c>
      <c r="CQ32" s="24"/>
      <c r="CR32" s="25"/>
      <c r="CS32" s="25"/>
      <c r="CT32" s="25"/>
      <c r="CU32" s="25" t="s">
        <v>1133</v>
      </c>
      <c r="CV32" s="23" t="s">
        <v>987</v>
      </c>
      <c r="CW32" s="20" t="s">
        <v>361</v>
      </c>
      <c r="CX32" s="20" t="s">
        <v>1003</v>
      </c>
      <c r="CY32" s="20" t="s">
        <v>987</v>
      </c>
      <c r="CZ32" s="26" t="s">
        <v>1008</v>
      </c>
      <c r="DA32" s="20" t="s">
        <v>1017</v>
      </c>
      <c r="DB32" s="22" t="s">
        <v>317</v>
      </c>
      <c r="DC32" s="20" t="s">
        <v>988</v>
      </c>
      <c r="DD32" s="20" t="s">
        <v>1003</v>
      </c>
      <c r="DE32" s="20" t="s">
        <v>987</v>
      </c>
      <c r="DF32" s="22"/>
      <c r="DH32" s="31"/>
      <c r="DR32" s="37"/>
    </row>
    <row r="33" spans="1:124" s="20" customFormat="1" x14ac:dyDescent="0.15">
      <c r="A33" s="36" t="s">
        <v>132</v>
      </c>
      <c r="B33" s="20" t="s">
        <v>308</v>
      </c>
      <c r="C33" s="20">
        <v>40</v>
      </c>
      <c r="D33" s="21" t="s">
        <v>107</v>
      </c>
      <c r="E33" s="20">
        <v>40</v>
      </c>
      <c r="F33" s="21">
        <v>60</v>
      </c>
      <c r="G33" s="20">
        <v>63</v>
      </c>
      <c r="H33" s="20">
        <v>1.575</v>
      </c>
      <c r="I33" s="20">
        <v>2</v>
      </c>
      <c r="J33" s="20">
        <v>0.42500000000000004</v>
      </c>
      <c r="K33" s="20">
        <v>17</v>
      </c>
      <c r="L33" s="20" t="s">
        <v>381</v>
      </c>
      <c r="M33" s="20">
        <v>53.3</v>
      </c>
      <c r="N33" s="20">
        <v>1.1819887429643527</v>
      </c>
      <c r="O33" s="20">
        <v>1</v>
      </c>
      <c r="P33" s="20">
        <v>-0.18198874296435275</v>
      </c>
      <c r="Q33" s="20">
        <v>-9.7000000000000011</v>
      </c>
      <c r="R33" s="21" t="s">
        <v>381</v>
      </c>
      <c r="S33" s="57">
        <v>1</v>
      </c>
      <c r="T33" s="20" t="s">
        <v>667</v>
      </c>
      <c r="U33" s="20" t="s">
        <v>996</v>
      </c>
      <c r="AG33" s="20" t="s">
        <v>995</v>
      </c>
      <c r="AH33" s="20" t="s">
        <v>1132</v>
      </c>
      <c r="AI33" s="20" t="s">
        <v>1014</v>
      </c>
      <c r="AJ33" s="20" t="s">
        <v>1003</v>
      </c>
      <c r="AK33" s="20" t="s">
        <v>1133</v>
      </c>
      <c r="AL33" s="20">
        <v>0</v>
      </c>
      <c r="AM33" s="20" t="s">
        <v>667</v>
      </c>
      <c r="AN33" s="20" t="s">
        <v>667</v>
      </c>
      <c r="AQ33" s="20" t="s">
        <v>1014</v>
      </c>
      <c r="AY33" s="22"/>
      <c r="AZ33" s="23"/>
      <c r="BA33" s="24"/>
      <c r="BH33" s="20">
        <v>0.25</v>
      </c>
      <c r="BI33" s="20" t="s">
        <v>361</v>
      </c>
      <c r="BM33" s="20" t="s">
        <v>1350</v>
      </c>
      <c r="CJ33" s="20" t="s">
        <v>1351</v>
      </c>
      <c r="CQ33" s="24"/>
      <c r="CR33" s="25"/>
      <c r="CS33" s="25"/>
      <c r="CT33" s="25"/>
      <c r="CU33" s="25"/>
      <c r="CV33" s="23"/>
      <c r="CW33" s="20" t="s">
        <v>998</v>
      </c>
      <c r="CX33" s="20" t="s">
        <v>1181</v>
      </c>
      <c r="CY33" s="20" t="s">
        <v>627</v>
      </c>
      <c r="CZ33" s="26" t="s">
        <v>989</v>
      </c>
      <c r="DA33" s="20">
        <v>0</v>
      </c>
      <c r="DB33" s="22" t="s">
        <v>994</v>
      </c>
      <c r="DC33" s="20" t="s">
        <v>1008</v>
      </c>
      <c r="DD33" s="20" t="s">
        <v>1014</v>
      </c>
      <c r="DF33" s="22"/>
      <c r="DH33" s="31"/>
      <c r="DR33" s="37"/>
    </row>
    <row r="34" spans="1:124" s="20" customFormat="1" x14ac:dyDescent="0.15">
      <c r="A34" s="36" t="s">
        <v>379</v>
      </c>
      <c r="B34" s="20" t="s">
        <v>308</v>
      </c>
      <c r="C34" s="20">
        <v>40</v>
      </c>
      <c r="D34" s="21" t="s">
        <v>107</v>
      </c>
      <c r="E34" s="20">
        <v>50</v>
      </c>
      <c r="F34" s="21">
        <v>75</v>
      </c>
      <c r="G34" s="20">
        <v>78.75</v>
      </c>
      <c r="H34" s="20">
        <v>1.96875</v>
      </c>
      <c r="I34" s="20">
        <v>2</v>
      </c>
      <c r="J34" s="20">
        <v>3.125E-2</v>
      </c>
      <c r="K34" s="20">
        <v>1.25</v>
      </c>
      <c r="L34" s="20" t="s">
        <v>112</v>
      </c>
      <c r="M34" s="20">
        <v>80</v>
      </c>
      <c r="N34" s="20">
        <v>0.984375</v>
      </c>
      <c r="O34" s="20">
        <v>1</v>
      </c>
      <c r="P34" s="20">
        <v>1.5625E-2</v>
      </c>
      <c r="Q34" s="20">
        <v>1.25</v>
      </c>
      <c r="R34" s="21" t="s">
        <v>112</v>
      </c>
      <c r="S34" s="57">
        <v>1</v>
      </c>
      <c r="T34" s="20" t="s">
        <v>1005</v>
      </c>
      <c r="U34" s="20" t="s">
        <v>1017</v>
      </c>
      <c r="V34" s="20" t="s">
        <v>1352</v>
      </c>
      <c r="W34" s="20" t="s">
        <v>1132</v>
      </c>
      <c r="X34" s="20" t="s">
        <v>1001</v>
      </c>
      <c r="AO34" s="20" t="s">
        <v>988</v>
      </c>
      <c r="AP34" s="20" t="s">
        <v>1348</v>
      </c>
      <c r="AQ34" s="20" t="s">
        <v>988</v>
      </c>
      <c r="AY34" s="22"/>
      <c r="AZ34" s="23"/>
      <c r="BA34" s="24"/>
      <c r="BH34" s="20">
        <v>0.25</v>
      </c>
      <c r="BI34" s="20" t="s">
        <v>1351</v>
      </c>
      <c r="BV34" s="20" t="s">
        <v>1353</v>
      </c>
      <c r="CJ34" s="20" t="s">
        <v>1354</v>
      </c>
      <c r="CK34" s="20" t="s">
        <v>388</v>
      </c>
      <c r="CL34" s="20" t="s">
        <v>1355</v>
      </c>
      <c r="CM34" s="20" t="s">
        <v>987</v>
      </c>
      <c r="CN34" s="20" t="s">
        <v>1133</v>
      </c>
      <c r="CQ34" s="24"/>
      <c r="CR34" s="25"/>
      <c r="CS34" s="25"/>
      <c r="CT34" s="25"/>
      <c r="CU34" s="25"/>
      <c r="CV34" s="23"/>
      <c r="CZ34" s="26"/>
      <c r="DB34" s="22"/>
      <c r="DE34" s="20" t="s">
        <v>361</v>
      </c>
      <c r="DF34" s="22"/>
      <c r="DH34" s="31"/>
      <c r="DR34" s="37"/>
    </row>
    <row r="35" spans="1:124" s="20" customFormat="1" x14ac:dyDescent="0.15">
      <c r="A35" s="36" t="s">
        <v>385</v>
      </c>
      <c r="B35" s="20" t="s">
        <v>308</v>
      </c>
      <c r="C35" s="20">
        <v>20</v>
      </c>
      <c r="D35" s="21" t="s">
        <v>304</v>
      </c>
      <c r="E35" s="20">
        <v>26</v>
      </c>
      <c r="F35" s="21">
        <v>39</v>
      </c>
      <c r="G35" s="20">
        <v>40.950000000000003</v>
      </c>
      <c r="H35" s="20">
        <v>2.0475000000000003</v>
      </c>
      <c r="I35" s="20">
        <v>2</v>
      </c>
      <c r="J35" s="20">
        <v>-4.750000000000032E-2</v>
      </c>
      <c r="K35" s="20">
        <v>-0.95000000000000639</v>
      </c>
      <c r="L35" s="20" t="s">
        <v>374</v>
      </c>
      <c r="M35" s="20">
        <v>20</v>
      </c>
      <c r="N35" s="20">
        <v>2.0475000000000003</v>
      </c>
      <c r="O35" s="20">
        <v>2</v>
      </c>
      <c r="P35" s="20">
        <v>-4.750000000000032E-2</v>
      </c>
      <c r="Q35" s="20">
        <v>-0.95000000000000639</v>
      </c>
      <c r="R35" s="21" t="s">
        <v>374</v>
      </c>
      <c r="S35" s="57">
        <v>2</v>
      </c>
      <c r="AM35" s="20">
        <v>10</v>
      </c>
      <c r="AN35" s="20">
        <v>12</v>
      </c>
      <c r="AO35" s="20">
        <v>4</v>
      </c>
      <c r="AP35" s="20" t="s">
        <v>361</v>
      </c>
      <c r="AQ35" s="20" t="s">
        <v>362</v>
      </c>
      <c r="AY35" s="22"/>
      <c r="AZ35" s="23"/>
      <c r="BA35" s="24"/>
      <c r="BH35" s="20">
        <v>1</v>
      </c>
      <c r="BI35" s="20" t="s">
        <v>1356</v>
      </c>
      <c r="BS35" s="20" t="s">
        <v>313</v>
      </c>
      <c r="BU35" s="20">
        <v>10</v>
      </c>
      <c r="CQ35" s="24"/>
      <c r="CR35" s="25"/>
      <c r="CS35" s="25"/>
      <c r="CT35" s="25"/>
      <c r="CU35" s="25"/>
      <c r="CV35" s="23"/>
      <c r="CZ35" s="26"/>
      <c r="DB35" s="22"/>
      <c r="DC35" s="20" t="s">
        <v>362</v>
      </c>
      <c r="DD35" s="20">
        <v>5</v>
      </c>
      <c r="DE35" s="20">
        <v>15</v>
      </c>
      <c r="DF35" s="22"/>
      <c r="DH35" s="31"/>
      <c r="DR35" s="37"/>
    </row>
    <row r="36" spans="1:124" s="20" customFormat="1" x14ac:dyDescent="0.15">
      <c r="A36" s="36" t="s">
        <v>391</v>
      </c>
      <c r="B36" s="20" t="s">
        <v>392</v>
      </c>
      <c r="C36" s="20">
        <v>14</v>
      </c>
      <c r="D36" s="21" t="s">
        <v>393</v>
      </c>
      <c r="E36" s="20">
        <v>5</v>
      </c>
      <c r="F36" s="21">
        <v>7.5</v>
      </c>
      <c r="G36" s="20">
        <v>7.875</v>
      </c>
      <c r="H36" s="20">
        <v>0.5625</v>
      </c>
      <c r="I36" s="20">
        <v>1</v>
      </c>
      <c r="J36" s="20">
        <v>0.4375</v>
      </c>
      <c r="K36" s="20">
        <v>6.125</v>
      </c>
      <c r="L36" s="20" t="s">
        <v>394</v>
      </c>
      <c r="M36" s="20">
        <v>7</v>
      </c>
      <c r="N36" s="20">
        <v>1.125</v>
      </c>
      <c r="O36" s="20">
        <v>1</v>
      </c>
      <c r="P36" s="20">
        <v>-0.125</v>
      </c>
      <c r="Q36" s="20">
        <v>-0.875</v>
      </c>
      <c r="R36" s="21" t="s">
        <v>394</v>
      </c>
      <c r="S36" s="57">
        <v>1</v>
      </c>
      <c r="AM36" s="20" t="s">
        <v>1357</v>
      </c>
      <c r="AN36" s="20" t="s">
        <v>1357</v>
      </c>
      <c r="AO36" s="20" t="s">
        <v>1358</v>
      </c>
      <c r="AP36" s="20" t="s">
        <v>1359</v>
      </c>
      <c r="AQ36" s="20" t="s">
        <v>1360</v>
      </c>
      <c r="AY36" s="22"/>
      <c r="AZ36" s="23"/>
      <c r="BA36" s="24"/>
      <c r="BH36" s="20">
        <v>6</v>
      </c>
      <c r="BI36" s="20" t="s">
        <v>1361</v>
      </c>
      <c r="BS36" s="20" t="s">
        <v>1362</v>
      </c>
      <c r="CQ36" s="24"/>
      <c r="CR36" s="25"/>
      <c r="CS36" s="25"/>
      <c r="CT36" s="25"/>
      <c r="CU36" s="25"/>
      <c r="CV36" s="23"/>
      <c r="CZ36" s="26"/>
      <c r="DB36" s="22"/>
      <c r="DC36" s="20" t="s">
        <v>1363</v>
      </c>
      <c r="DD36" s="20" t="s">
        <v>1358</v>
      </c>
      <c r="DE36" s="20" t="s">
        <v>1364</v>
      </c>
      <c r="DF36" s="22"/>
      <c r="DH36" s="31"/>
      <c r="DR36" s="37"/>
    </row>
    <row r="37" spans="1:124" s="20" customFormat="1" x14ac:dyDescent="0.15">
      <c r="A37" s="36" t="s">
        <v>169</v>
      </c>
      <c r="B37" s="20" t="s">
        <v>308</v>
      </c>
      <c r="C37" s="20">
        <v>11</v>
      </c>
      <c r="D37" s="21" t="s">
        <v>107</v>
      </c>
      <c r="E37" s="20">
        <v>26</v>
      </c>
      <c r="F37" s="21">
        <v>39</v>
      </c>
      <c r="G37" s="20">
        <v>40.950000000000003</v>
      </c>
      <c r="H37" s="20">
        <v>3.7227272727272731</v>
      </c>
      <c r="I37" s="20">
        <v>4</v>
      </c>
      <c r="J37" s="20">
        <v>0.27727272727272689</v>
      </c>
      <c r="K37" s="20">
        <v>3.0499999999999958</v>
      </c>
      <c r="L37" s="20" t="s">
        <v>110</v>
      </c>
      <c r="M37" s="20">
        <v>44</v>
      </c>
      <c r="N37" s="20">
        <v>0.93068181818181828</v>
      </c>
      <c r="O37" s="20">
        <v>1</v>
      </c>
      <c r="P37" s="20">
        <v>6.9318181818181723E-2</v>
      </c>
      <c r="Q37" s="20">
        <v>3.0499999999999958</v>
      </c>
      <c r="R37" s="21" t="s">
        <v>110</v>
      </c>
      <c r="S37" s="57">
        <v>1</v>
      </c>
      <c r="AM37" s="20" t="s">
        <v>386</v>
      </c>
      <c r="AN37" s="20" t="s">
        <v>388</v>
      </c>
      <c r="AO37" s="20" t="s">
        <v>1192</v>
      </c>
      <c r="AP37" s="20" t="s">
        <v>388</v>
      </c>
      <c r="AQ37" s="20" t="s">
        <v>1365</v>
      </c>
      <c r="AY37" s="22"/>
      <c r="AZ37" s="23"/>
      <c r="BA37" s="24"/>
      <c r="BH37" s="20">
        <v>1</v>
      </c>
      <c r="BI37" s="20" t="s">
        <v>410</v>
      </c>
      <c r="CQ37" s="24"/>
      <c r="CR37" s="25"/>
      <c r="CS37" s="25"/>
      <c r="CT37" s="25"/>
      <c r="CU37" s="25"/>
      <c r="CV37" s="23"/>
      <c r="CZ37" s="26"/>
      <c r="DB37" s="22"/>
      <c r="DC37" s="20" t="s">
        <v>987</v>
      </c>
      <c r="DD37" s="20" t="s">
        <v>388</v>
      </c>
      <c r="DF37" s="22"/>
      <c r="DH37" s="31"/>
      <c r="DR37" s="37"/>
      <c r="DS37" s="49"/>
      <c r="DT37" s="49"/>
    </row>
    <row r="38" spans="1:124" s="20" customFormat="1" x14ac:dyDescent="0.15">
      <c r="A38" s="36" t="s">
        <v>172</v>
      </c>
      <c r="B38" s="20" t="s">
        <v>308</v>
      </c>
      <c r="C38" s="20">
        <v>10</v>
      </c>
      <c r="D38" s="21" t="s">
        <v>107</v>
      </c>
      <c r="E38" s="20">
        <v>68</v>
      </c>
      <c r="F38" s="21">
        <v>102</v>
      </c>
      <c r="G38" s="20">
        <v>107.10000000000001</v>
      </c>
      <c r="H38" s="20">
        <v>10.71</v>
      </c>
      <c r="I38" s="20">
        <v>11</v>
      </c>
      <c r="J38" s="19">
        <v>0.28999999999999915</v>
      </c>
      <c r="K38" s="19">
        <v>2.8999999999999915</v>
      </c>
      <c r="L38" s="19" t="s">
        <v>110</v>
      </c>
      <c r="M38" s="19">
        <v>40</v>
      </c>
      <c r="N38" s="19">
        <v>2.6775000000000002</v>
      </c>
      <c r="O38" s="19">
        <v>3</v>
      </c>
      <c r="P38" s="19">
        <v>0.32249999999999979</v>
      </c>
      <c r="Q38" s="19">
        <v>12.899999999999991</v>
      </c>
      <c r="R38" s="51" t="s">
        <v>110</v>
      </c>
      <c r="S38" s="58">
        <v>3</v>
      </c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 t="s">
        <v>987</v>
      </c>
      <c r="AK38" s="19" t="s">
        <v>1014</v>
      </c>
      <c r="AL38" s="19" t="s">
        <v>667</v>
      </c>
      <c r="AM38" s="19" t="s">
        <v>680</v>
      </c>
      <c r="AN38" s="19" t="s">
        <v>680</v>
      </c>
      <c r="AO38" s="19" t="s">
        <v>1003</v>
      </c>
      <c r="AP38" s="19" t="s">
        <v>1192</v>
      </c>
      <c r="AQ38" s="19" t="s">
        <v>1366</v>
      </c>
      <c r="AR38" s="19"/>
      <c r="AS38" s="19"/>
      <c r="AT38" s="19"/>
      <c r="AU38" s="19"/>
      <c r="AV38" s="19"/>
      <c r="AW38" s="19"/>
      <c r="AY38" s="30"/>
      <c r="AZ38" s="23"/>
      <c r="BA38" s="24"/>
      <c r="BH38" s="20">
        <v>0.3</v>
      </c>
      <c r="BI38" s="20" t="s">
        <v>1367</v>
      </c>
      <c r="BP38" s="20" t="s">
        <v>1328</v>
      </c>
      <c r="BR38" s="20" t="s">
        <v>1328</v>
      </c>
      <c r="BT38" s="20" t="s">
        <v>1328</v>
      </c>
      <c r="CQ38" s="24"/>
      <c r="CR38" s="25"/>
      <c r="CS38" s="25"/>
      <c r="CT38" s="25"/>
      <c r="CU38" s="25"/>
      <c r="CV38" s="23"/>
      <c r="CZ38" s="26" t="s">
        <v>1368</v>
      </c>
      <c r="DA38" s="20" t="s">
        <v>680</v>
      </c>
      <c r="DB38" s="22" t="s">
        <v>1014</v>
      </c>
      <c r="DC38" s="20" t="s">
        <v>1132</v>
      </c>
      <c r="DD38" s="20" t="s">
        <v>1132</v>
      </c>
      <c r="DE38" s="20" t="s">
        <v>1369</v>
      </c>
      <c r="DF38" s="22"/>
      <c r="DH38" s="31"/>
      <c r="DR38" s="37"/>
    </row>
    <row r="39" spans="1:124" s="20" customFormat="1" x14ac:dyDescent="0.15">
      <c r="A39" s="36" t="s">
        <v>454</v>
      </c>
      <c r="B39" s="20" t="s">
        <v>308</v>
      </c>
      <c r="C39" s="20">
        <v>5</v>
      </c>
      <c r="D39" s="21" t="s">
        <v>304</v>
      </c>
      <c r="E39" s="20">
        <v>26</v>
      </c>
      <c r="F39" s="21">
        <v>39</v>
      </c>
      <c r="G39" s="20">
        <v>40.950000000000003</v>
      </c>
      <c r="H39" s="20">
        <v>8.1900000000000013</v>
      </c>
      <c r="I39" s="20">
        <v>8</v>
      </c>
      <c r="J39" s="19">
        <v>-0.19000000000000128</v>
      </c>
      <c r="K39" s="19">
        <v>-0.95000000000000639</v>
      </c>
      <c r="L39" s="19" t="s">
        <v>1370</v>
      </c>
      <c r="M39" s="19">
        <v>10</v>
      </c>
      <c r="N39" s="19">
        <v>4.0950000000000006</v>
      </c>
      <c r="O39" s="19">
        <v>4</v>
      </c>
      <c r="P39" s="19">
        <v>-9.5000000000000639E-2</v>
      </c>
      <c r="Q39" s="19">
        <v>-0.95000000000000639</v>
      </c>
      <c r="R39" s="51" t="s">
        <v>1370</v>
      </c>
      <c r="S39" s="58">
        <v>4</v>
      </c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 t="s">
        <v>361</v>
      </c>
      <c r="AN39" s="19" t="s">
        <v>313</v>
      </c>
      <c r="AO39" s="19" t="s">
        <v>361</v>
      </c>
      <c r="AP39" s="19" t="s">
        <v>591</v>
      </c>
      <c r="AQ39" s="19" t="s">
        <v>361</v>
      </c>
      <c r="AR39" s="19"/>
      <c r="AS39" s="19"/>
      <c r="AT39" s="19"/>
      <c r="AU39" s="19"/>
      <c r="AV39" s="19"/>
      <c r="AW39" s="19"/>
      <c r="AY39" s="30"/>
      <c r="AZ39" s="23"/>
      <c r="BA39" s="24"/>
      <c r="BH39" s="20">
        <v>1</v>
      </c>
      <c r="BI39" s="20" t="s">
        <v>367</v>
      </c>
      <c r="BT39" s="20" t="s">
        <v>1371</v>
      </c>
      <c r="CQ39" s="24"/>
      <c r="CR39" s="25"/>
      <c r="CS39" s="25"/>
      <c r="CT39" s="25"/>
      <c r="CU39" s="25"/>
      <c r="CV39" s="23"/>
      <c r="CZ39" s="26"/>
      <c r="DB39" s="22"/>
      <c r="DC39" s="20" t="s">
        <v>406</v>
      </c>
      <c r="DD39" s="20" t="s">
        <v>406</v>
      </c>
      <c r="DE39" s="20" t="s">
        <v>407</v>
      </c>
      <c r="DF39" s="22"/>
      <c r="DH39" s="31"/>
      <c r="DR39" s="37"/>
    </row>
    <row r="40" spans="1:124" s="20" customFormat="1" x14ac:dyDescent="0.15">
      <c r="A40" s="36" t="s">
        <v>458</v>
      </c>
      <c r="B40" s="20" t="s">
        <v>308</v>
      </c>
      <c r="C40" s="20">
        <v>9</v>
      </c>
      <c r="D40" s="21" t="s">
        <v>304</v>
      </c>
      <c r="E40" s="20">
        <v>30</v>
      </c>
      <c r="F40" s="21">
        <v>45</v>
      </c>
      <c r="G40" s="20">
        <v>47.25</v>
      </c>
      <c r="H40" s="20">
        <v>5.25</v>
      </c>
      <c r="I40" s="20">
        <v>5</v>
      </c>
      <c r="J40" s="19">
        <v>-0.25</v>
      </c>
      <c r="K40" s="19">
        <v>-2.25</v>
      </c>
      <c r="L40" s="19" t="s">
        <v>459</v>
      </c>
      <c r="M40" s="19">
        <v>12</v>
      </c>
      <c r="N40" s="19">
        <v>3.9375</v>
      </c>
      <c r="O40" s="19">
        <v>4</v>
      </c>
      <c r="P40" s="19">
        <v>6.25E-2</v>
      </c>
      <c r="Q40" s="19">
        <v>0.75</v>
      </c>
      <c r="R40" s="51" t="s">
        <v>459</v>
      </c>
      <c r="S40" s="58">
        <v>4</v>
      </c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 t="s">
        <v>451</v>
      </c>
      <c r="AQ40" s="19" t="s">
        <v>313</v>
      </c>
      <c r="AR40" s="19"/>
      <c r="AS40" s="19"/>
      <c r="AT40" s="19"/>
      <c r="AU40" s="19"/>
      <c r="AV40" s="19"/>
      <c r="AW40" s="19"/>
      <c r="AY40" s="30"/>
      <c r="AZ40" s="23"/>
      <c r="BA40" s="24"/>
      <c r="BH40" s="20">
        <v>1</v>
      </c>
      <c r="BI40" s="20" t="s">
        <v>516</v>
      </c>
      <c r="CQ40" s="24"/>
      <c r="CR40" s="25"/>
      <c r="CS40" s="25"/>
      <c r="CT40" s="25"/>
      <c r="CU40" s="25"/>
      <c r="CV40" s="23"/>
      <c r="CZ40" s="26"/>
      <c r="DB40" s="22"/>
      <c r="DF40" s="22"/>
      <c r="DH40" s="31"/>
      <c r="DR40" s="37"/>
    </row>
    <row r="41" spans="1:124" s="20" customFormat="1" x14ac:dyDescent="0.15">
      <c r="A41" s="36" t="s">
        <v>475</v>
      </c>
      <c r="B41" s="20" t="s">
        <v>472</v>
      </c>
      <c r="C41" s="20">
        <v>5</v>
      </c>
      <c r="D41" s="21" t="s">
        <v>107</v>
      </c>
      <c r="E41" s="20">
        <v>18</v>
      </c>
      <c r="F41" s="21">
        <v>27</v>
      </c>
      <c r="G41" s="20">
        <v>28.35</v>
      </c>
      <c r="H41" s="20">
        <v>5.67</v>
      </c>
      <c r="I41" s="20">
        <v>6</v>
      </c>
      <c r="J41" s="19">
        <v>0.33000000000000007</v>
      </c>
      <c r="K41" s="19">
        <v>1.6500000000000004</v>
      </c>
      <c r="L41" s="19" t="s">
        <v>112</v>
      </c>
      <c r="M41" s="19">
        <v>10</v>
      </c>
      <c r="N41" s="19">
        <v>2.835</v>
      </c>
      <c r="O41" s="19">
        <v>3</v>
      </c>
      <c r="P41" s="19">
        <v>0.16500000000000004</v>
      </c>
      <c r="Q41" s="19">
        <v>1.6500000000000004</v>
      </c>
      <c r="R41" s="51" t="s">
        <v>112</v>
      </c>
      <c r="S41" s="58">
        <v>3</v>
      </c>
      <c r="T41" s="19" t="s">
        <v>473</v>
      </c>
      <c r="U41" s="19" t="s">
        <v>486</v>
      </c>
      <c r="V41" s="19" t="s">
        <v>407</v>
      </c>
      <c r="W41" s="19" t="s">
        <v>476</v>
      </c>
      <c r="X41" s="19" t="s">
        <v>476</v>
      </c>
      <c r="Y41" s="19" t="s">
        <v>407</v>
      </c>
      <c r="Z41" s="19" t="s">
        <v>407</v>
      </c>
      <c r="AA41" s="19" t="s">
        <v>407</v>
      </c>
      <c r="AB41" s="19" t="s">
        <v>486</v>
      </c>
      <c r="AC41" s="19"/>
      <c r="AD41" s="19"/>
      <c r="AE41" s="19" t="s">
        <v>476</v>
      </c>
      <c r="AF41" s="19" t="s">
        <v>486</v>
      </c>
      <c r="AG41" s="19" t="s">
        <v>1372</v>
      </c>
      <c r="AH41" s="19" t="s">
        <v>407</v>
      </c>
      <c r="AI41" s="19" t="s">
        <v>407</v>
      </c>
      <c r="AJ41" s="19" t="s">
        <v>501</v>
      </c>
      <c r="AK41" s="19" t="s">
        <v>407</v>
      </c>
      <c r="AL41" s="19" t="s">
        <v>386</v>
      </c>
      <c r="AM41" s="19" t="s">
        <v>361</v>
      </c>
      <c r="AN41" s="19" t="s">
        <v>1198</v>
      </c>
      <c r="AO41" s="19" t="s">
        <v>362</v>
      </c>
      <c r="AP41" s="19" t="s">
        <v>509</v>
      </c>
      <c r="AQ41" s="19" t="s">
        <v>362</v>
      </c>
      <c r="AR41" s="19"/>
      <c r="AS41" s="19"/>
      <c r="AT41" s="19"/>
      <c r="AU41" s="19"/>
      <c r="AV41" s="19"/>
      <c r="AW41" s="19"/>
      <c r="AY41" s="30"/>
      <c r="AZ41" s="23"/>
      <c r="BA41" s="24"/>
      <c r="BH41" s="20">
        <v>2</v>
      </c>
      <c r="BI41" s="20" t="s">
        <v>1373</v>
      </c>
      <c r="BK41" s="20" t="s">
        <v>497</v>
      </c>
      <c r="BN41" s="20">
        <v>10</v>
      </c>
      <c r="BQ41" s="20" t="s">
        <v>1211</v>
      </c>
      <c r="BV41" s="20" t="s">
        <v>361</v>
      </c>
      <c r="CJ41" s="20" t="s">
        <v>476</v>
      </c>
      <c r="CK41" s="20" t="s">
        <v>344</v>
      </c>
      <c r="CL41" s="20" t="s">
        <v>406</v>
      </c>
      <c r="CM41" s="20" t="s">
        <v>407</v>
      </c>
      <c r="CN41" s="20" t="s">
        <v>477</v>
      </c>
      <c r="CO41" s="20" t="s">
        <v>478</v>
      </c>
      <c r="CP41" s="20" t="s">
        <v>486</v>
      </c>
      <c r="CQ41" s="24" t="s">
        <v>344</v>
      </c>
      <c r="CR41" s="25" t="s">
        <v>78</v>
      </c>
      <c r="CS41" s="25"/>
      <c r="CT41" s="25"/>
      <c r="CU41" s="25" t="s">
        <v>1374</v>
      </c>
      <c r="CV41" s="23" t="s">
        <v>477</v>
      </c>
      <c r="CW41" s="20" t="s">
        <v>406</v>
      </c>
      <c r="CX41" s="20" t="s">
        <v>406</v>
      </c>
      <c r="CY41" s="20" t="s">
        <v>345</v>
      </c>
      <c r="CZ41" s="26"/>
      <c r="DA41" s="20" t="s">
        <v>476</v>
      </c>
      <c r="DB41" s="22" t="s">
        <v>410</v>
      </c>
      <c r="DC41" s="20" t="s">
        <v>476</v>
      </c>
      <c r="DD41" s="20" t="s">
        <v>362</v>
      </c>
      <c r="DE41" s="20" t="s">
        <v>406</v>
      </c>
      <c r="DF41" s="22"/>
      <c r="DH41" s="31"/>
      <c r="DR41" s="37"/>
    </row>
    <row r="42" spans="1:124" s="20" customFormat="1" x14ac:dyDescent="0.15">
      <c r="A42" s="36" t="s">
        <v>490</v>
      </c>
      <c r="B42" s="20" t="s">
        <v>308</v>
      </c>
      <c r="C42" s="20">
        <v>5</v>
      </c>
      <c r="D42" s="21" t="s">
        <v>107</v>
      </c>
      <c r="E42" s="20">
        <v>23</v>
      </c>
      <c r="F42" s="21">
        <v>34.5</v>
      </c>
      <c r="G42" s="20">
        <v>36.225000000000001</v>
      </c>
      <c r="H42" s="20">
        <v>7.2450000000000001</v>
      </c>
      <c r="I42" s="20">
        <v>7</v>
      </c>
      <c r="J42" s="20">
        <v>-0.24500000000000011</v>
      </c>
      <c r="K42" s="20">
        <v>-1.2250000000000005</v>
      </c>
      <c r="L42" s="20" t="s">
        <v>1201</v>
      </c>
      <c r="M42" s="20">
        <v>10</v>
      </c>
      <c r="N42" s="20">
        <v>3.6225000000000001</v>
      </c>
      <c r="O42" s="20">
        <v>4</v>
      </c>
      <c r="P42" s="20">
        <v>0.37749999999999995</v>
      </c>
      <c r="Q42" s="20">
        <v>3.7749999999999995</v>
      </c>
      <c r="R42" s="21" t="s">
        <v>1201</v>
      </c>
      <c r="S42" s="57">
        <v>4</v>
      </c>
      <c r="T42" s="20" t="s">
        <v>361</v>
      </c>
      <c r="U42" s="20" t="s">
        <v>313</v>
      </c>
      <c r="V42" s="20" t="s">
        <v>317</v>
      </c>
      <c r="W42" s="20" t="s">
        <v>388</v>
      </c>
      <c r="X42" s="20" t="s">
        <v>361</v>
      </c>
      <c r="Y42" s="20" t="s">
        <v>313</v>
      </c>
      <c r="Z42" s="20" t="s">
        <v>313</v>
      </c>
      <c r="AA42" s="20" t="s">
        <v>313</v>
      </c>
      <c r="AB42" s="20" t="s">
        <v>313</v>
      </c>
      <c r="AE42" s="20" t="s">
        <v>362</v>
      </c>
      <c r="AF42" s="20" t="s">
        <v>361</v>
      </c>
      <c r="AG42" s="20" t="s">
        <v>388</v>
      </c>
      <c r="AH42" s="20" t="s">
        <v>361</v>
      </c>
      <c r="AI42" s="20" t="s">
        <v>1375</v>
      </c>
      <c r="AJ42" s="20" t="s">
        <v>595</v>
      </c>
      <c r="AK42" s="20" t="s">
        <v>361</v>
      </c>
      <c r="AL42" s="20" t="s">
        <v>361</v>
      </c>
      <c r="AM42" s="20" t="s">
        <v>313</v>
      </c>
      <c r="AN42" s="20" t="s">
        <v>361</v>
      </c>
      <c r="AO42" s="20" t="s">
        <v>313</v>
      </c>
      <c r="AP42" s="20" t="s">
        <v>388</v>
      </c>
      <c r="AQ42" s="20" t="s">
        <v>1202</v>
      </c>
      <c r="AY42" s="22"/>
      <c r="AZ42" s="23"/>
      <c r="BA42" s="24"/>
      <c r="BH42" s="20">
        <v>1</v>
      </c>
      <c r="BI42" s="20" t="s">
        <v>1376</v>
      </c>
      <c r="BM42" s="20" t="s">
        <v>1377</v>
      </c>
      <c r="CJ42" s="20" t="s">
        <v>595</v>
      </c>
      <c r="CK42" s="20" t="s">
        <v>361</v>
      </c>
      <c r="CL42" s="20" t="s">
        <v>361</v>
      </c>
      <c r="CM42" s="20" t="s">
        <v>386</v>
      </c>
      <c r="CN42" s="20" t="s">
        <v>313</v>
      </c>
      <c r="CO42" s="20" t="s">
        <v>560</v>
      </c>
      <c r="CP42" s="20" t="s">
        <v>386</v>
      </c>
      <c r="CQ42" s="24" t="s">
        <v>317</v>
      </c>
      <c r="CR42" s="25" t="s">
        <v>78</v>
      </c>
      <c r="CS42" s="25"/>
      <c r="CT42" s="25"/>
      <c r="CU42" s="25" t="s">
        <v>362</v>
      </c>
      <c r="CV42" s="23" t="s">
        <v>361</v>
      </c>
      <c r="CW42" s="20" t="s">
        <v>362</v>
      </c>
      <c r="CX42" s="20" t="s">
        <v>361</v>
      </c>
      <c r="CY42" s="20" t="s">
        <v>361</v>
      </c>
      <c r="CZ42" s="26" t="s">
        <v>361</v>
      </c>
      <c r="DA42" s="20" t="s">
        <v>317</v>
      </c>
      <c r="DB42" s="22" t="s">
        <v>361</v>
      </c>
      <c r="DC42" s="20" t="s">
        <v>317</v>
      </c>
      <c r="DD42" s="20" t="s">
        <v>361</v>
      </c>
      <c r="DE42" s="20" t="s">
        <v>361</v>
      </c>
      <c r="DF42" s="22"/>
      <c r="DH42" s="31"/>
      <c r="DR42" s="37"/>
    </row>
    <row r="43" spans="1:124" s="20" customFormat="1" x14ac:dyDescent="0.15">
      <c r="A43" s="36" t="s">
        <v>494</v>
      </c>
      <c r="B43" s="20" t="s">
        <v>495</v>
      </c>
      <c r="C43" s="20">
        <v>3</v>
      </c>
      <c r="D43" s="21" t="s">
        <v>107</v>
      </c>
      <c r="E43" s="20">
        <v>28</v>
      </c>
      <c r="F43" s="21">
        <v>42</v>
      </c>
      <c r="G43" s="20">
        <v>44.1</v>
      </c>
      <c r="H43" s="20">
        <v>14.700000000000001</v>
      </c>
      <c r="I43" s="20">
        <v>15</v>
      </c>
      <c r="J43" s="20">
        <v>0.29999999999999893</v>
      </c>
      <c r="K43" s="20">
        <v>0.8999999999999968</v>
      </c>
      <c r="L43" s="20" t="s">
        <v>110</v>
      </c>
      <c r="M43" s="20">
        <v>12</v>
      </c>
      <c r="N43" s="20">
        <v>3.6750000000000003</v>
      </c>
      <c r="O43" s="20">
        <v>4</v>
      </c>
      <c r="P43" s="20">
        <v>0.32499999999999973</v>
      </c>
      <c r="Q43" s="20">
        <v>3.8999999999999968</v>
      </c>
      <c r="R43" s="21" t="s">
        <v>110</v>
      </c>
      <c r="S43" s="57">
        <v>4</v>
      </c>
      <c r="T43" s="20" t="s">
        <v>386</v>
      </c>
      <c r="U43" s="20" t="s">
        <v>386</v>
      </c>
      <c r="V43" s="20" t="s">
        <v>312</v>
      </c>
      <c r="W43" s="20" t="s">
        <v>388</v>
      </c>
      <c r="X43" s="20" t="s">
        <v>313</v>
      </c>
      <c r="Y43" s="20" t="s">
        <v>361</v>
      </c>
      <c r="Z43" s="20" t="s">
        <v>388</v>
      </c>
      <c r="AA43" s="20" t="s">
        <v>386</v>
      </c>
      <c r="AB43" s="20" t="s">
        <v>313</v>
      </c>
      <c r="AE43" s="20" t="s">
        <v>361</v>
      </c>
      <c r="AF43" s="20" t="s">
        <v>362</v>
      </c>
      <c r="AG43" s="20" t="s">
        <v>362</v>
      </c>
      <c r="AH43" s="20" t="s">
        <v>386</v>
      </c>
      <c r="AI43" s="20" t="s">
        <v>500</v>
      </c>
      <c r="AJ43" s="20" t="s">
        <v>386</v>
      </c>
      <c r="AK43" s="20" t="s">
        <v>312</v>
      </c>
      <c r="AL43" s="20" t="s">
        <v>388</v>
      </c>
      <c r="AM43" s="20" t="s">
        <v>474</v>
      </c>
      <c r="AN43" s="20" t="s">
        <v>313</v>
      </c>
      <c r="AO43" s="20" t="s">
        <v>388</v>
      </c>
      <c r="AP43" s="20" t="s">
        <v>388</v>
      </c>
      <c r="AQ43" s="20" t="s">
        <v>388</v>
      </c>
      <c r="AY43" s="22"/>
      <c r="AZ43" s="23"/>
      <c r="BA43" s="24"/>
      <c r="BH43" s="20">
        <v>1</v>
      </c>
      <c r="BI43" s="20" t="s">
        <v>509</v>
      </c>
      <c r="BL43" s="20" t="s">
        <v>1211</v>
      </c>
      <c r="CJ43" s="20" t="s">
        <v>361</v>
      </c>
      <c r="CK43" s="20" t="s">
        <v>361</v>
      </c>
      <c r="CL43" s="20" t="s">
        <v>362</v>
      </c>
      <c r="CM43" s="20" t="s">
        <v>476</v>
      </c>
      <c r="CN43" s="20" t="s">
        <v>407</v>
      </c>
      <c r="CO43" s="20" t="s">
        <v>362</v>
      </c>
      <c r="CP43" s="20" t="s">
        <v>407</v>
      </c>
      <c r="CQ43" s="24" t="s">
        <v>362</v>
      </c>
      <c r="CR43" s="25" t="s">
        <v>361</v>
      </c>
      <c r="CS43" s="25"/>
      <c r="CT43" s="25"/>
      <c r="CU43" s="25" t="s">
        <v>361</v>
      </c>
      <c r="CV43" s="23" t="s">
        <v>407</v>
      </c>
      <c r="CW43" s="20" t="s">
        <v>506</v>
      </c>
      <c r="CX43" s="20" t="s">
        <v>361</v>
      </c>
      <c r="CY43" s="20" t="s">
        <v>508</v>
      </c>
      <c r="CZ43" s="26" t="s">
        <v>473</v>
      </c>
      <c r="DA43" s="20" t="s">
        <v>388</v>
      </c>
      <c r="DB43" s="22" t="s">
        <v>361</v>
      </c>
      <c r="DC43" s="20" t="s">
        <v>407</v>
      </c>
      <c r="DD43" s="20" t="s">
        <v>501</v>
      </c>
      <c r="DE43" s="20" t="s">
        <v>509</v>
      </c>
      <c r="DF43" s="22"/>
      <c r="DH43" s="31"/>
      <c r="DR43" s="37"/>
    </row>
    <row r="44" spans="1:124" s="20" customFormat="1" x14ac:dyDescent="0.15">
      <c r="A44" s="36" t="s">
        <v>523</v>
      </c>
      <c r="B44" s="20" t="s">
        <v>308</v>
      </c>
      <c r="C44" s="20">
        <v>8</v>
      </c>
      <c r="D44" s="21" t="s">
        <v>524</v>
      </c>
      <c r="E44" s="20">
        <v>50</v>
      </c>
      <c r="F44" s="21">
        <v>75</v>
      </c>
      <c r="G44" s="20">
        <v>78.75</v>
      </c>
      <c r="H44" s="20">
        <v>9.84375</v>
      </c>
      <c r="I44" s="20">
        <v>10</v>
      </c>
      <c r="J44" s="20">
        <v>0.15625</v>
      </c>
      <c r="K44" s="20">
        <v>1.25</v>
      </c>
      <c r="L44" s="20" t="s">
        <v>425</v>
      </c>
      <c r="M44" s="20">
        <v>32</v>
      </c>
      <c r="N44" s="20">
        <v>2.4609375</v>
      </c>
      <c r="O44" s="20">
        <v>2</v>
      </c>
      <c r="P44" s="20">
        <v>-0.4609375</v>
      </c>
      <c r="Q44" s="20">
        <v>-14.75</v>
      </c>
      <c r="R44" s="21" t="s">
        <v>425</v>
      </c>
      <c r="S44" s="57">
        <v>2</v>
      </c>
      <c r="AM44" s="20" t="s">
        <v>361</v>
      </c>
      <c r="AN44" s="20" t="s">
        <v>362</v>
      </c>
      <c r="AO44" s="20" t="s">
        <v>1378</v>
      </c>
      <c r="AQ44" s="20" t="s">
        <v>386</v>
      </c>
      <c r="AY44" s="22"/>
      <c r="AZ44" s="23"/>
      <c r="BA44" s="24"/>
      <c r="BH44" s="20">
        <v>1</v>
      </c>
      <c r="BI44" s="20" t="s">
        <v>407</v>
      </c>
      <c r="BS44" s="20" t="s">
        <v>1379</v>
      </c>
      <c r="CQ44" s="24"/>
      <c r="CR44" s="25"/>
      <c r="CS44" s="25"/>
      <c r="CT44" s="25"/>
      <c r="CU44" s="25"/>
      <c r="CV44" s="23"/>
      <c r="CZ44" s="26"/>
      <c r="DB44" s="22"/>
      <c r="DC44" s="20" t="s">
        <v>503</v>
      </c>
      <c r="DD44" s="20" t="s">
        <v>1380</v>
      </c>
      <c r="DF44" s="22"/>
      <c r="DH44" s="31"/>
      <c r="DR44" s="37"/>
    </row>
    <row r="45" spans="1:124" s="20" customFormat="1" x14ac:dyDescent="0.15">
      <c r="A45" s="36" t="s">
        <v>532</v>
      </c>
      <c r="B45" s="20" t="s">
        <v>308</v>
      </c>
      <c r="C45" s="20">
        <v>10</v>
      </c>
      <c r="D45" s="21" t="s">
        <v>107</v>
      </c>
      <c r="E45" s="20">
        <v>44</v>
      </c>
      <c r="F45" s="21">
        <v>66</v>
      </c>
      <c r="G45" s="20">
        <v>69.3</v>
      </c>
      <c r="H45" s="20">
        <v>6.93</v>
      </c>
      <c r="I45" s="20">
        <v>7</v>
      </c>
      <c r="J45" s="20">
        <v>7.0000000000000284E-2</v>
      </c>
      <c r="K45" s="20">
        <v>0.70000000000000284</v>
      </c>
      <c r="L45" s="20" t="s">
        <v>110</v>
      </c>
      <c r="M45" s="20">
        <v>40</v>
      </c>
      <c r="N45" s="20">
        <v>1.7324999999999999</v>
      </c>
      <c r="O45" s="20">
        <v>2</v>
      </c>
      <c r="P45" s="20">
        <v>0.26750000000000007</v>
      </c>
      <c r="Q45" s="20">
        <v>10.700000000000003</v>
      </c>
      <c r="R45" s="21" t="s">
        <v>110</v>
      </c>
      <c r="S45" s="57">
        <v>2</v>
      </c>
      <c r="AJ45" s="20" t="s">
        <v>361</v>
      </c>
      <c r="AK45" s="20" t="s">
        <v>1005</v>
      </c>
      <c r="AL45" s="20" t="s">
        <v>997</v>
      </c>
      <c r="AM45" s="20" t="s">
        <v>361</v>
      </c>
      <c r="AN45" s="20" t="s">
        <v>1003</v>
      </c>
      <c r="AO45" s="20" t="s">
        <v>989</v>
      </c>
      <c r="AP45" s="20" t="s">
        <v>987</v>
      </c>
      <c r="AQ45" s="20" t="s">
        <v>667</v>
      </c>
      <c r="AY45" s="22"/>
      <c r="AZ45" s="23"/>
      <c r="BA45" s="24"/>
      <c r="BH45" s="20">
        <v>0.6</v>
      </c>
      <c r="BI45" s="20" t="s">
        <v>1132</v>
      </c>
      <c r="BP45" s="20" t="s">
        <v>1003</v>
      </c>
      <c r="CQ45" s="24"/>
      <c r="CR45" s="25"/>
      <c r="CS45" s="25"/>
      <c r="CT45" s="25"/>
      <c r="CU45" s="25"/>
      <c r="CV45" s="23"/>
      <c r="CZ45" s="26" t="s">
        <v>361</v>
      </c>
      <c r="DA45" s="20" t="s">
        <v>375</v>
      </c>
      <c r="DB45" s="22" t="s">
        <v>407</v>
      </c>
      <c r="DC45" s="20" t="s">
        <v>361</v>
      </c>
      <c r="DD45" s="20" t="s">
        <v>987</v>
      </c>
      <c r="DE45" s="20" t="s">
        <v>680</v>
      </c>
      <c r="DF45" s="22"/>
      <c r="DH45" s="31"/>
      <c r="DR45" s="37"/>
    </row>
    <row r="46" spans="1:124" s="20" customFormat="1" x14ac:dyDescent="0.15">
      <c r="A46" s="36" t="s">
        <v>533</v>
      </c>
      <c r="B46" s="20" t="s">
        <v>308</v>
      </c>
      <c r="C46" s="20">
        <v>10</v>
      </c>
      <c r="D46" s="21" t="s">
        <v>107</v>
      </c>
      <c r="E46" s="20">
        <v>42</v>
      </c>
      <c r="F46" s="21">
        <v>63</v>
      </c>
      <c r="G46" s="20">
        <v>66.150000000000006</v>
      </c>
      <c r="H46" s="20">
        <v>6.6150000000000002</v>
      </c>
      <c r="I46" s="20">
        <v>7</v>
      </c>
      <c r="J46" s="20">
        <v>0.38499999999999979</v>
      </c>
      <c r="K46" s="20">
        <v>3.8499999999999979</v>
      </c>
      <c r="L46" s="20" t="s">
        <v>110</v>
      </c>
      <c r="M46" s="20">
        <v>40</v>
      </c>
      <c r="N46" s="20">
        <v>1.6537500000000001</v>
      </c>
      <c r="O46" s="20">
        <v>2</v>
      </c>
      <c r="P46" s="20">
        <v>0.34624999999999995</v>
      </c>
      <c r="Q46" s="20">
        <v>13.849999999999998</v>
      </c>
      <c r="R46" s="21" t="s">
        <v>110</v>
      </c>
      <c r="S46" s="57">
        <v>2</v>
      </c>
      <c r="AI46" s="20" t="s">
        <v>375</v>
      </c>
      <c r="AJ46" s="20" t="s">
        <v>994</v>
      </c>
      <c r="AK46" s="20" t="s">
        <v>989</v>
      </c>
      <c r="AL46" s="20" t="s">
        <v>1003</v>
      </c>
      <c r="AM46" s="20" t="s">
        <v>667</v>
      </c>
      <c r="AN46" s="20" t="s">
        <v>1003</v>
      </c>
      <c r="AO46" s="20" t="s">
        <v>680</v>
      </c>
      <c r="AP46" s="20">
        <v>0</v>
      </c>
      <c r="AQ46" s="20" t="s">
        <v>680</v>
      </c>
      <c r="AY46" s="22"/>
      <c r="AZ46" s="23"/>
      <c r="BA46" s="24"/>
      <c r="BH46" s="20">
        <v>0.5</v>
      </c>
      <c r="BI46" s="20" t="s">
        <v>600</v>
      </c>
      <c r="BO46" s="20" t="s">
        <v>1003</v>
      </c>
      <c r="CQ46" s="24"/>
      <c r="CR46" s="25"/>
      <c r="CS46" s="25"/>
      <c r="CT46" s="25"/>
      <c r="CU46" s="25"/>
      <c r="CV46" s="23"/>
      <c r="CY46" s="20" t="s">
        <v>407</v>
      </c>
      <c r="CZ46" s="26" t="s">
        <v>600</v>
      </c>
      <c r="DA46" s="20" t="s">
        <v>667</v>
      </c>
      <c r="DB46" s="22" t="s">
        <v>994</v>
      </c>
      <c r="DC46" s="20" t="s">
        <v>667</v>
      </c>
      <c r="DD46" s="20" t="s">
        <v>989</v>
      </c>
      <c r="DE46" s="20">
        <v>0</v>
      </c>
      <c r="DF46" s="22"/>
      <c r="DH46" s="31"/>
      <c r="DR46" s="37"/>
    </row>
    <row r="47" spans="1:124" s="20" customFormat="1" x14ac:dyDescent="0.15">
      <c r="A47" s="36" t="s">
        <v>223</v>
      </c>
      <c r="B47" s="20" t="s">
        <v>308</v>
      </c>
      <c r="C47" s="20">
        <v>1</v>
      </c>
      <c r="D47" s="21" t="s">
        <v>315</v>
      </c>
      <c r="E47" s="20">
        <v>24</v>
      </c>
      <c r="F47" s="21">
        <v>36</v>
      </c>
      <c r="G47" s="20">
        <v>37.800000000000004</v>
      </c>
      <c r="H47" s="20">
        <v>37.800000000000004</v>
      </c>
      <c r="I47" s="20">
        <v>38</v>
      </c>
      <c r="J47" s="20">
        <v>0.19999999999999574</v>
      </c>
      <c r="K47" s="20">
        <v>0.19999999999999574</v>
      </c>
      <c r="L47" s="20" t="s">
        <v>544</v>
      </c>
      <c r="M47" s="20">
        <v>1</v>
      </c>
      <c r="N47" s="20">
        <v>37.800000000000004</v>
      </c>
      <c r="O47" s="20">
        <v>38</v>
      </c>
      <c r="P47" s="20">
        <v>0.19999999999999574</v>
      </c>
      <c r="Q47" s="20">
        <v>0.19999999999999574</v>
      </c>
      <c r="R47" s="21" t="s">
        <v>544</v>
      </c>
      <c r="S47" s="57">
        <v>38</v>
      </c>
      <c r="AO47" s="20">
        <v>0</v>
      </c>
      <c r="AP47" s="20" t="s">
        <v>1381</v>
      </c>
      <c r="AQ47" s="20" t="s">
        <v>313</v>
      </c>
      <c r="AY47" s="22"/>
      <c r="AZ47" s="23"/>
      <c r="BA47" s="24"/>
      <c r="BH47" s="20">
        <v>0.5</v>
      </c>
      <c r="BI47" s="20" t="s">
        <v>617</v>
      </c>
      <c r="CQ47" s="24"/>
      <c r="CR47" s="25"/>
      <c r="CS47" s="25"/>
      <c r="CT47" s="25"/>
      <c r="CU47" s="25"/>
      <c r="CV47" s="23"/>
      <c r="CZ47" s="26"/>
      <c r="DB47" s="22"/>
      <c r="DE47" s="20" t="s">
        <v>1382</v>
      </c>
      <c r="DF47" s="22"/>
      <c r="DH47" s="31"/>
      <c r="DR47" s="37"/>
    </row>
    <row r="48" spans="1:124" s="20" customFormat="1" x14ac:dyDescent="0.15">
      <c r="A48" s="36" t="s">
        <v>224</v>
      </c>
      <c r="B48" s="20" t="s">
        <v>308</v>
      </c>
      <c r="C48" s="20">
        <v>1</v>
      </c>
      <c r="D48" s="21" t="s">
        <v>310</v>
      </c>
      <c r="E48" s="20">
        <v>28</v>
      </c>
      <c r="F48" s="21">
        <v>42</v>
      </c>
      <c r="G48" s="20">
        <v>44.1</v>
      </c>
      <c r="H48" s="20">
        <v>44.1</v>
      </c>
      <c r="I48" s="20">
        <v>44</v>
      </c>
      <c r="J48" s="20">
        <v>-0.10000000000000142</v>
      </c>
      <c r="K48" s="20">
        <v>-0.10000000000000142</v>
      </c>
      <c r="L48" s="20" t="s">
        <v>1383</v>
      </c>
      <c r="M48" s="20">
        <v>1</v>
      </c>
      <c r="N48" s="20">
        <v>44.1</v>
      </c>
      <c r="O48" s="20">
        <v>44</v>
      </c>
      <c r="P48" s="20">
        <v>-0.10000000000000142</v>
      </c>
      <c r="Q48" s="20">
        <v>-0.10000000000000142</v>
      </c>
      <c r="R48" s="21" t="s">
        <v>1383</v>
      </c>
      <c r="S48" s="57">
        <v>44</v>
      </c>
      <c r="AQ48" s="20" t="s">
        <v>1192</v>
      </c>
      <c r="AY48" s="22"/>
      <c r="AZ48" s="23"/>
      <c r="BA48" s="24"/>
      <c r="BH48" s="20">
        <v>0.5</v>
      </c>
      <c r="BI48" s="20" t="s">
        <v>361</v>
      </c>
      <c r="CQ48" s="24"/>
      <c r="CR48" s="25"/>
      <c r="CS48" s="25"/>
      <c r="CT48" s="25"/>
      <c r="CU48" s="25"/>
      <c r="CV48" s="23"/>
      <c r="CZ48" s="26"/>
      <c r="DB48" s="22"/>
      <c r="DF48" s="22"/>
      <c r="DH48" s="31"/>
      <c r="DR48" s="37"/>
    </row>
    <row r="49" spans="1:122" s="20" customFormat="1" x14ac:dyDescent="0.15">
      <c r="A49" s="36" t="s">
        <v>537</v>
      </c>
      <c r="B49" s="20" t="s">
        <v>354</v>
      </c>
      <c r="C49" s="20">
        <v>1</v>
      </c>
      <c r="D49" s="21" t="s">
        <v>310</v>
      </c>
      <c r="E49" s="20">
        <v>34</v>
      </c>
      <c r="F49" s="21">
        <v>51</v>
      </c>
      <c r="G49" s="20">
        <v>53.550000000000004</v>
      </c>
      <c r="H49" s="20">
        <v>53.550000000000004</v>
      </c>
      <c r="I49" s="20">
        <v>54</v>
      </c>
      <c r="J49" s="19">
        <v>0.44999999999999574</v>
      </c>
      <c r="K49" s="19">
        <v>0.44999999999999574</v>
      </c>
      <c r="L49" s="19" t="s">
        <v>579</v>
      </c>
      <c r="M49" s="19">
        <v>24</v>
      </c>
      <c r="N49" s="19">
        <v>2.2312500000000002</v>
      </c>
      <c r="O49" s="19">
        <v>2</v>
      </c>
      <c r="P49" s="19">
        <v>-0.23125000000000018</v>
      </c>
      <c r="Q49" s="19">
        <v>-5.5500000000000043</v>
      </c>
      <c r="R49" s="51" t="s">
        <v>579</v>
      </c>
      <c r="S49" s="58">
        <v>2</v>
      </c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 t="s">
        <v>361</v>
      </c>
      <c r="AR49" s="19"/>
      <c r="AS49" s="19"/>
      <c r="AT49" s="19"/>
      <c r="AU49" s="19"/>
      <c r="AV49" s="19"/>
      <c r="AW49" s="19"/>
      <c r="AY49" s="30"/>
      <c r="AZ49" s="23"/>
      <c r="BA49" s="24"/>
      <c r="BH49" s="20">
        <v>0.5</v>
      </c>
      <c r="BI49" s="20" t="s">
        <v>361</v>
      </c>
      <c r="CQ49" s="24"/>
      <c r="CR49" s="25"/>
      <c r="CS49" s="25"/>
      <c r="CT49" s="25"/>
      <c r="CU49" s="25"/>
      <c r="CV49" s="23"/>
      <c r="CZ49" s="26"/>
      <c r="DB49" s="22"/>
      <c r="DF49" s="22"/>
      <c r="DH49" s="31"/>
      <c r="DR49" s="37"/>
    </row>
    <row r="50" spans="1:122" s="20" customFormat="1" x14ac:dyDescent="0.15">
      <c r="A50" s="36" t="s">
        <v>540</v>
      </c>
      <c r="B50" s="20" t="s">
        <v>354</v>
      </c>
      <c r="C50" s="20">
        <v>1</v>
      </c>
      <c r="D50" s="21" t="s">
        <v>310</v>
      </c>
      <c r="E50" s="20">
        <v>32</v>
      </c>
      <c r="F50" s="21">
        <v>48</v>
      </c>
      <c r="G50" s="20">
        <v>50.400000000000006</v>
      </c>
      <c r="H50" s="20">
        <v>50.400000000000006</v>
      </c>
      <c r="I50" s="20">
        <v>50</v>
      </c>
      <c r="J50" s="19">
        <v>-0.40000000000000568</v>
      </c>
      <c r="K50" s="19">
        <v>-0.40000000000000568</v>
      </c>
      <c r="L50" s="19" t="s">
        <v>585</v>
      </c>
      <c r="M50" s="19">
        <v>24</v>
      </c>
      <c r="N50" s="19">
        <v>2.1</v>
      </c>
      <c r="O50" s="19">
        <v>2</v>
      </c>
      <c r="P50" s="19">
        <v>-0.10000000000000009</v>
      </c>
      <c r="Q50" s="19">
        <v>-2.4000000000000021</v>
      </c>
      <c r="R50" s="51" t="s">
        <v>585</v>
      </c>
      <c r="S50" s="58">
        <v>2</v>
      </c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 t="s">
        <v>305</v>
      </c>
      <c r="AP50" s="19" t="s">
        <v>313</v>
      </c>
      <c r="AQ50" s="19" t="s">
        <v>313</v>
      </c>
      <c r="AR50" s="19"/>
      <c r="AS50" s="19"/>
      <c r="AT50" s="19"/>
      <c r="AU50" s="19"/>
      <c r="AV50" s="19"/>
      <c r="AW50" s="19"/>
      <c r="AY50" s="30"/>
      <c r="AZ50" s="23"/>
      <c r="BA50" s="24"/>
      <c r="BH50" s="20">
        <v>0.5</v>
      </c>
      <c r="BI50" s="20" t="s">
        <v>361</v>
      </c>
      <c r="BV50" s="20">
        <v>10</v>
      </c>
      <c r="CQ50" s="24"/>
      <c r="CR50" s="25"/>
      <c r="CS50" s="25"/>
      <c r="CT50" s="25"/>
      <c r="CU50" s="25"/>
      <c r="CV50" s="23"/>
      <c r="CZ50" s="26"/>
      <c r="DB50" s="22"/>
      <c r="DE50" s="20" t="s">
        <v>596</v>
      </c>
      <c r="DF50" s="22"/>
      <c r="DH50" s="31"/>
      <c r="DR50" s="37"/>
    </row>
    <row r="51" spans="1:122" s="20" customFormat="1" x14ac:dyDescent="0.15">
      <c r="A51" s="36" t="s">
        <v>559</v>
      </c>
      <c r="B51" s="20" t="s">
        <v>308</v>
      </c>
      <c r="C51" s="20">
        <v>20</v>
      </c>
      <c r="D51" s="21" t="s">
        <v>107</v>
      </c>
      <c r="E51" s="20">
        <v>30</v>
      </c>
      <c r="F51" s="21">
        <v>45</v>
      </c>
      <c r="G51" s="20">
        <v>47.25</v>
      </c>
      <c r="H51" s="20">
        <v>2.3624999999999998</v>
      </c>
      <c r="I51" s="20">
        <v>2</v>
      </c>
      <c r="J51" s="19">
        <v>-0.36249999999999982</v>
      </c>
      <c r="K51" s="19">
        <v>-7.2499999999999964</v>
      </c>
      <c r="L51" s="19" t="s">
        <v>149</v>
      </c>
      <c r="M51" s="19">
        <v>20</v>
      </c>
      <c r="N51" s="19">
        <v>2.3624999999999998</v>
      </c>
      <c r="O51" s="19">
        <v>2</v>
      </c>
      <c r="P51" s="19">
        <v>-0.36249999999999982</v>
      </c>
      <c r="Q51" s="19">
        <v>-7.2499999999999964</v>
      </c>
      <c r="R51" s="51" t="s">
        <v>149</v>
      </c>
      <c r="S51" s="58">
        <v>2</v>
      </c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 t="s">
        <v>987</v>
      </c>
      <c r="AK51" s="19" t="s">
        <v>987</v>
      </c>
      <c r="AL51" s="19" t="s">
        <v>1001</v>
      </c>
      <c r="AM51" s="19"/>
      <c r="AN51" s="19" t="s">
        <v>560</v>
      </c>
      <c r="AO51" s="19" t="s">
        <v>987</v>
      </c>
      <c r="AP51" s="19" t="s">
        <v>1133</v>
      </c>
      <c r="AQ51" s="19" t="s">
        <v>988</v>
      </c>
      <c r="AR51" s="19"/>
      <c r="AS51" s="19"/>
      <c r="AT51" s="19"/>
      <c r="AU51" s="19"/>
      <c r="AV51" s="19"/>
      <c r="AW51" s="19"/>
      <c r="AY51" s="30"/>
      <c r="AZ51" s="23"/>
      <c r="BA51" s="24"/>
      <c r="BH51" s="20">
        <v>1</v>
      </c>
      <c r="BI51" s="20" t="s">
        <v>1384</v>
      </c>
      <c r="CQ51" s="24"/>
      <c r="CR51" s="25"/>
      <c r="CS51" s="25"/>
      <c r="CT51" s="25"/>
      <c r="CU51" s="25"/>
      <c r="CV51" s="23"/>
      <c r="CZ51" s="26" t="s">
        <v>361</v>
      </c>
      <c r="DA51" s="20" t="s">
        <v>610</v>
      </c>
      <c r="DB51" s="22" t="s">
        <v>1385</v>
      </c>
      <c r="DD51" s="20" t="s">
        <v>1009</v>
      </c>
      <c r="DE51" s="20" t="s">
        <v>1009</v>
      </c>
      <c r="DF51" s="22"/>
      <c r="DH51" s="31"/>
      <c r="DR51" s="37"/>
    </row>
    <row r="52" spans="1:122" s="20" customFormat="1" x14ac:dyDescent="0.15">
      <c r="A52" s="36" t="s">
        <v>567</v>
      </c>
      <c r="B52" s="20" t="s">
        <v>308</v>
      </c>
      <c r="C52" s="20">
        <v>20</v>
      </c>
      <c r="D52" s="21" t="s">
        <v>107</v>
      </c>
      <c r="E52" s="20">
        <v>30</v>
      </c>
      <c r="F52" s="21">
        <v>45</v>
      </c>
      <c r="G52" s="20">
        <v>47.25</v>
      </c>
      <c r="H52" s="20">
        <v>2.3624999999999998</v>
      </c>
      <c r="I52" s="20">
        <v>2</v>
      </c>
      <c r="J52" s="19">
        <v>-0.36249999999999982</v>
      </c>
      <c r="K52" s="19">
        <v>-7.2499999999999964</v>
      </c>
      <c r="L52" s="19" t="s">
        <v>149</v>
      </c>
      <c r="M52" s="19">
        <v>20</v>
      </c>
      <c r="N52" s="19">
        <v>2.3624999999999998</v>
      </c>
      <c r="O52" s="19">
        <v>2</v>
      </c>
      <c r="P52" s="19">
        <v>-0.36249999999999982</v>
      </c>
      <c r="Q52" s="19">
        <v>-7.2499999999999964</v>
      </c>
      <c r="R52" s="51" t="s">
        <v>149</v>
      </c>
      <c r="S52" s="58">
        <v>2</v>
      </c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 t="s">
        <v>1008</v>
      </c>
      <c r="AK52" s="19" t="s">
        <v>375</v>
      </c>
      <c r="AL52" s="19" t="s">
        <v>1014</v>
      </c>
      <c r="AM52" s="19"/>
      <c r="AN52" s="19"/>
      <c r="AO52" s="19"/>
      <c r="AP52" s="19"/>
      <c r="AQ52" s="19" t="s">
        <v>1354</v>
      </c>
      <c r="AR52" s="19"/>
      <c r="AS52" s="19"/>
      <c r="AT52" s="19"/>
      <c r="AU52" s="19"/>
      <c r="AV52" s="19"/>
      <c r="AW52" s="19"/>
      <c r="AY52" s="30"/>
      <c r="AZ52" s="23"/>
      <c r="BA52" s="24"/>
      <c r="BH52" s="20">
        <v>1</v>
      </c>
      <c r="BI52" s="20" t="s">
        <v>407</v>
      </c>
      <c r="BQ52" s="20" t="s">
        <v>988</v>
      </c>
      <c r="CQ52" s="24"/>
      <c r="CR52" s="25"/>
      <c r="CS52" s="25"/>
      <c r="CT52" s="25"/>
      <c r="CU52" s="25"/>
      <c r="CV52" s="23"/>
      <c r="CZ52" s="26" t="s">
        <v>1351</v>
      </c>
      <c r="DA52" s="20" t="s">
        <v>1001</v>
      </c>
      <c r="DB52" s="22"/>
      <c r="DF52" s="22"/>
      <c r="DH52" s="31"/>
      <c r="DR52" s="37"/>
    </row>
    <row r="53" spans="1:122" s="20" customFormat="1" x14ac:dyDescent="0.15">
      <c r="A53" s="36"/>
      <c r="D53" s="21"/>
      <c r="F53" s="21"/>
      <c r="J53" s="19"/>
      <c r="K53" s="19"/>
      <c r="L53" s="19"/>
      <c r="M53" s="19"/>
      <c r="N53" s="19"/>
      <c r="O53" s="19"/>
      <c r="P53" s="19"/>
      <c r="Q53" s="19"/>
      <c r="R53" s="51"/>
      <c r="S53" s="58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Y53" s="30"/>
      <c r="AZ53" s="23"/>
      <c r="BA53" s="24"/>
      <c r="CQ53" s="24"/>
      <c r="CR53" s="25"/>
      <c r="CS53" s="25"/>
      <c r="CT53" s="25"/>
      <c r="CU53" s="25"/>
      <c r="CV53" s="23"/>
      <c r="CZ53" s="26"/>
      <c r="DB53" s="22"/>
      <c r="DF53" s="22"/>
      <c r="DH53" s="31"/>
      <c r="DR53" s="37"/>
    </row>
    <row r="54" spans="1:122" s="20" customFormat="1" x14ac:dyDescent="0.15">
      <c r="A54" s="36" t="s">
        <v>73</v>
      </c>
      <c r="D54" s="21"/>
      <c r="F54" s="21"/>
      <c r="J54" s="19"/>
      <c r="K54" s="19"/>
      <c r="L54" s="19"/>
      <c r="M54" s="19"/>
      <c r="N54" s="19"/>
      <c r="O54" s="19"/>
      <c r="P54" s="19"/>
      <c r="Q54" s="19"/>
      <c r="R54" s="51"/>
      <c r="S54" s="58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Y54" s="30"/>
      <c r="AZ54" s="23"/>
      <c r="BA54" s="24"/>
      <c r="CQ54" s="24"/>
      <c r="CR54" s="25"/>
      <c r="CS54" s="25"/>
      <c r="CT54" s="25"/>
      <c r="CU54" s="25"/>
      <c r="CV54" s="23"/>
      <c r="CZ54" s="26"/>
      <c r="DB54" s="22"/>
      <c r="DF54" s="22"/>
      <c r="DH54" s="31"/>
      <c r="DR54" s="37"/>
    </row>
    <row r="55" spans="1:122" s="20" customFormat="1" x14ac:dyDescent="0.15">
      <c r="A55" s="36" t="s">
        <v>74</v>
      </c>
      <c r="B55" s="20" t="s">
        <v>75</v>
      </c>
      <c r="C55" s="20">
        <v>1</v>
      </c>
      <c r="D55" s="21" t="s">
        <v>76</v>
      </c>
      <c r="E55" s="20">
        <v>5.25</v>
      </c>
      <c r="F55" s="21">
        <v>7.35</v>
      </c>
      <c r="G55" s="20">
        <v>7.7175000000000002</v>
      </c>
      <c r="H55" s="20">
        <v>7.7175000000000002</v>
      </c>
      <c r="I55" s="20">
        <v>8</v>
      </c>
      <c r="J55" s="19">
        <v>0.28249999999999975</v>
      </c>
      <c r="K55" s="19">
        <v>0.28249999999999975</v>
      </c>
      <c r="L55" s="19" t="s">
        <v>77</v>
      </c>
      <c r="M55" s="19">
        <v>1</v>
      </c>
      <c r="N55" s="19">
        <v>7.7175000000000002</v>
      </c>
      <c r="O55" s="19">
        <v>8</v>
      </c>
      <c r="P55" s="19">
        <v>0.28249999999999975</v>
      </c>
      <c r="Q55" s="19">
        <v>0.28249999999999975</v>
      </c>
      <c r="R55" s="51" t="s">
        <v>77</v>
      </c>
      <c r="S55" s="58">
        <v>8</v>
      </c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Y55" s="30"/>
      <c r="AZ55" s="23"/>
      <c r="BA55" s="24"/>
      <c r="CQ55" s="24"/>
      <c r="CR55" s="25"/>
      <c r="CS55" s="25"/>
      <c r="CT55" s="25"/>
      <c r="CU55" s="25"/>
      <c r="CV55" s="23">
        <v>5</v>
      </c>
      <c r="CW55" s="20">
        <v>2</v>
      </c>
      <c r="CY55" s="20">
        <v>8</v>
      </c>
      <c r="CZ55" s="26"/>
      <c r="DB55" s="22"/>
      <c r="DF55" s="22"/>
      <c r="DH55" s="31"/>
      <c r="DR55" s="37"/>
    </row>
    <row r="56" spans="1:122" s="20" customFormat="1" x14ac:dyDescent="0.15">
      <c r="A56" s="36"/>
      <c r="D56" s="21"/>
      <c r="F56" s="21"/>
      <c r="J56" s="19"/>
      <c r="K56" s="19"/>
      <c r="L56" s="19"/>
      <c r="M56" s="19"/>
      <c r="N56" s="19"/>
      <c r="O56" s="19"/>
      <c r="P56" s="19"/>
      <c r="Q56" s="19"/>
      <c r="R56" s="51"/>
      <c r="S56" s="58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Y56" s="30"/>
      <c r="AZ56" s="23"/>
      <c r="BA56" s="24"/>
      <c r="CQ56" s="24"/>
      <c r="CR56" s="25"/>
      <c r="CS56" s="25"/>
      <c r="CT56" s="25"/>
      <c r="CU56" s="25"/>
      <c r="CV56" s="23"/>
      <c r="CZ56" s="26"/>
      <c r="DB56" s="22"/>
      <c r="DF56" s="22"/>
      <c r="DH56" s="31"/>
      <c r="DR56" s="37"/>
    </row>
    <row r="57" spans="1:122" s="20" customFormat="1" x14ac:dyDescent="0.15">
      <c r="A57" s="36" t="s">
        <v>79</v>
      </c>
      <c r="D57" s="21"/>
      <c r="F57" s="21"/>
      <c r="J57" s="19"/>
      <c r="K57" s="19"/>
      <c r="L57" s="19"/>
      <c r="M57" s="19"/>
      <c r="N57" s="19"/>
      <c r="O57" s="19"/>
      <c r="P57" s="19"/>
      <c r="Q57" s="19"/>
      <c r="R57" s="51"/>
      <c r="S57" s="58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Y57" s="30"/>
      <c r="AZ57" s="23"/>
      <c r="BA57" s="24"/>
      <c r="CQ57" s="24"/>
      <c r="CR57" s="25"/>
      <c r="CS57" s="25"/>
      <c r="CT57" s="25"/>
      <c r="CU57" s="25"/>
      <c r="CV57" s="23"/>
      <c r="CZ57" s="26"/>
      <c r="DB57" s="22"/>
      <c r="DF57" s="22"/>
      <c r="DH57" s="31"/>
      <c r="DR57" s="37"/>
    </row>
    <row r="58" spans="1:122" s="20" customFormat="1" x14ac:dyDescent="0.15">
      <c r="A58" s="36" t="s">
        <v>80</v>
      </c>
      <c r="D58" s="21"/>
      <c r="F58" s="21"/>
      <c r="J58" s="19"/>
      <c r="K58" s="19"/>
      <c r="L58" s="19"/>
      <c r="M58" s="19"/>
      <c r="N58" s="19"/>
      <c r="O58" s="19"/>
      <c r="P58" s="19"/>
      <c r="Q58" s="19"/>
      <c r="R58" s="51"/>
      <c r="S58" s="58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Y58" s="30"/>
      <c r="AZ58" s="23"/>
      <c r="BA58" s="24"/>
      <c r="CQ58" s="24"/>
      <c r="CR58" s="25"/>
      <c r="CS58" s="25"/>
      <c r="CT58" s="25"/>
      <c r="CU58" s="25"/>
      <c r="CV58" s="23"/>
      <c r="CZ58" s="26"/>
      <c r="DB58" s="22"/>
      <c r="DF58" s="22"/>
      <c r="DH58" s="31"/>
      <c r="DR58" s="37"/>
    </row>
    <row r="59" spans="1:122" s="20" customFormat="1" x14ac:dyDescent="0.15">
      <c r="A59" s="36" t="s">
        <v>695</v>
      </c>
      <c r="B59" s="20" t="s">
        <v>320</v>
      </c>
      <c r="C59" s="20">
        <v>1</v>
      </c>
      <c r="D59" s="21" t="s">
        <v>696</v>
      </c>
      <c r="E59" s="20">
        <v>5</v>
      </c>
      <c r="F59" s="21">
        <v>7</v>
      </c>
      <c r="G59" s="20">
        <v>7.3500000000000005</v>
      </c>
      <c r="H59" s="20">
        <v>7.3500000000000005</v>
      </c>
      <c r="I59" s="20">
        <v>7</v>
      </c>
      <c r="J59" s="19">
        <v>-0.35000000000000053</v>
      </c>
      <c r="K59" s="19">
        <v>-0.35000000000000053</v>
      </c>
      <c r="L59" s="19" t="s">
        <v>696</v>
      </c>
      <c r="M59" s="19">
        <v>1</v>
      </c>
      <c r="N59" s="19">
        <v>7.3500000000000005</v>
      </c>
      <c r="O59" s="19">
        <v>7</v>
      </c>
      <c r="P59" s="19">
        <v>-0.35000000000000053</v>
      </c>
      <c r="Q59" s="19">
        <v>-0.35000000000000053</v>
      </c>
      <c r="R59" s="51" t="s">
        <v>696</v>
      </c>
      <c r="S59" s="58">
        <v>7</v>
      </c>
      <c r="T59" s="19"/>
      <c r="U59" s="19"/>
      <c r="V59" s="19"/>
      <c r="W59" s="19"/>
      <c r="X59" s="19">
        <v>2</v>
      </c>
      <c r="Y59" s="19">
        <v>1</v>
      </c>
      <c r="Z59" s="19"/>
      <c r="AA59" s="19">
        <v>2</v>
      </c>
      <c r="AB59" s="19">
        <v>0</v>
      </c>
      <c r="AC59" s="19"/>
      <c r="AD59" s="19"/>
      <c r="AE59" s="19">
        <v>2</v>
      </c>
      <c r="AF59" s="19">
        <v>0</v>
      </c>
      <c r="AG59" s="19">
        <v>0</v>
      </c>
      <c r="AH59" s="19">
        <v>2</v>
      </c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Y59" s="30"/>
      <c r="AZ59" s="23"/>
      <c r="BA59" s="24"/>
      <c r="CM59" s="20">
        <v>1</v>
      </c>
      <c r="CN59" s="20">
        <v>2</v>
      </c>
      <c r="CO59" s="20">
        <v>1</v>
      </c>
      <c r="CP59" s="20">
        <v>0</v>
      </c>
      <c r="CQ59" s="24">
        <v>2</v>
      </c>
      <c r="CR59" s="25">
        <v>0</v>
      </c>
      <c r="CS59" s="25"/>
      <c r="CT59" s="25"/>
      <c r="CU59" s="25">
        <v>0</v>
      </c>
      <c r="CV59" s="23">
        <v>3</v>
      </c>
      <c r="CW59" s="20">
        <v>0</v>
      </c>
      <c r="CX59" s="20">
        <v>1</v>
      </c>
      <c r="CY59" s="20">
        <v>1</v>
      </c>
      <c r="CZ59" s="26">
        <v>0</v>
      </c>
      <c r="DA59" s="20">
        <v>0</v>
      </c>
      <c r="DB59" s="22">
        <v>0</v>
      </c>
      <c r="DC59" s="20">
        <v>0</v>
      </c>
      <c r="DD59" s="20">
        <v>0</v>
      </c>
      <c r="DE59" s="20">
        <v>0</v>
      </c>
      <c r="DF59" s="22"/>
      <c r="DH59" s="31"/>
      <c r="DR59" s="37"/>
    </row>
    <row r="60" spans="1:122" s="20" customFormat="1" x14ac:dyDescent="0.15">
      <c r="A60" s="36" t="s">
        <v>697</v>
      </c>
      <c r="B60" s="20" t="s">
        <v>320</v>
      </c>
      <c r="C60" s="20">
        <v>1</v>
      </c>
      <c r="D60" s="21" t="s">
        <v>698</v>
      </c>
      <c r="E60" s="20">
        <v>5</v>
      </c>
      <c r="F60" s="21">
        <v>7</v>
      </c>
      <c r="G60" s="20">
        <v>7.3500000000000005</v>
      </c>
      <c r="H60" s="20">
        <v>7.3500000000000005</v>
      </c>
      <c r="I60" s="20">
        <v>7</v>
      </c>
      <c r="J60" s="19">
        <v>-0.35000000000000053</v>
      </c>
      <c r="K60" s="19">
        <v>-0.35000000000000053</v>
      </c>
      <c r="L60" s="19" t="s">
        <v>698</v>
      </c>
      <c r="M60" s="19">
        <v>1</v>
      </c>
      <c r="N60" s="19">
        <v>7.3500000000000005</v>
      </c>
      <c r="O60" s="19">
        <v>7</v>
      </c>
      <c r="P60" s="19">
        <v>-0.35000000000000053</v>
      </c>
      <c r="Q60" s="19">
        <v>-0.35000000000000053</v>
      </c>
      <c r="R60" s="51" t="s">
        <v>698</v>
      </c>
      <c r="S60" s="58">
        <v>7</v>
      </c>
      <c r="T60" s="19"/>
      <c r="U60" s="19"/>
      <c r="V60" s="19"/>
      <c r="W60" s="19"/>
      <c r="X60" s="19">
        <v>2</v>
      </c>
      <c r="Y60" s="19">
        <v>2</v>
      </c>
      <c r="Z60" s="19">
        <v>1</v>
      </c>
      <c r="AA60" s="19">
        <v>1</v>
      </c>
      <c r="AB60" s="19">
        <v>0</v>
      </c>
      <c r="AC60" s="19"/>
      <c r="AD60" s="19"/>
      <c r="AE60" s="19">
        <v>2</v>
      </c>
      <c r="AF60" s="19">
        <v>0</v>
      </c>
      <c r="AG60" s="19">
        <v>1</v>
      </c>
      <c r="AH60" s="19">
        <v>1</v>
      </c>
      <c r="AI60" s="19"/>
      <c r="AJ60" s="19">
        <v>1</v>
      </c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Y60" s="30"/>
      <c r="AZ60" s="23"/>
      <c r="BA60" s="24"/>
      <c r="CM60" s="20">
        <v>1</v>
      </c>
      <c r="CN60" s="20">
        <v>0</v>
      </c>
      <c r="CO60" s="20">
        <v>1</v>
      </c>
      <c r="CP60" s="20">
        <v>1</v>
      </c>
      <c r="CQ60" s="24">
        <v>3</v>
      </c>
      <c r="CR60" s="25">
        <v>2</v>
      </c>
      <c r="CS60" s="25"/>
      <c r="CT60" s="25"/>
      <c r="CU60" s="25">
        <v>1</v>
      </c>
      <c r="CV60" s="23">
        <v>0</v>
      </c>
      <c r="CW60" s="20">
        <v>0</v>
      </c>
      <c r="CX60" s="20">
        <v>1</v>
      </c>
      <c r="CY60" s="20">
        <v>1</v>
      </c>
      <c r="CZ60" s="26">
        <v>0</v>
      </c>
      <c r="DA60" s="20">
        <v>1</v>
      </c>
      <c r="DB60" s="22">
        <v>0</v>
      </c>
      <c r="DC60" s="20">
        <v>0</v>
      </c>
      <c r="DD60" s="20">
        <v>0</v>
      </c>
      <c r="DE60" s="20">
        <v>0</v>
      </c>
      <c r="DF60" s="22"/>
      <c r="DH60" s="31"/>
      <c r="DR60" s="37"/>
    </row>
    <row r="61" spans="1:122" s="20" customFormat="1" x14ac:dyDescent="0.15">
      <c r="A61" s="36" t="s">
        <v>704</v>
      </c>
      <c r="B61" s="20" t="s">
        <v>75</v>
      </c>
      <c r="C61" s="20">
        <v>1</v>
      </c>
      <c r="D61" s="21" t="s">
        <v>86</v>
      </c>
      <c r="E61" s="20">
        <v>5.78</v>
      </c>
      <c r="F61" s="21">
        <v>8.0920000000000005</v>
      </c>
      <c r="G61" s="20">
        <v>8.4966000000000008</v>
      </c>
      <c r="H61" s="20">
        <v>8.4966000000000008</v>
      </c>
      <c r="I61" s="20">
        <v>8</v>
      </c>
      <c r="J61" s="19">
        <v>-0.49660000000000082</v>
      </c>
      <c r="K61" s="19">
        <v>-0.49660000000000082</v>
      </c>
      <c r="L61" s="19" t="s">
        <v>86</v>
      </c>
      <c r="M61" s="19">
        <v>1</v>
      </c>
      <c r="N61" s="19">
        <v>8.4966000000000008</v>
      </c>
      <c r="O61" s="19">
        <v>8</v>
      </c>
      <c r="P61" s="19">
        <v>-0.49660000000000082</v>
      </c>
      <c r="Q61" s="19">
        <v>-0.49660000000000082</v>
      </c>
      <c r="R61" s="51" t="s">
        <v>86</v>
      </c>
      <c r="S61" s="58">
        <v>8</v>
      </c>
      <c r="T61" s="19"/>
      <c r="U61" s="19"/>
      <c r="V61" s="19"/>
      <c r="W61" s="19"/>
      <c r="X61" s="19">
        <v>1</v>
      </c>
      <c r="Y61" s="19">
        <v>0</v>
      </c>
      <c r="Z61" s="19">
        <v>1</v>
      </c>
      <c r="AA61" s="19">
        <v>1</v>
      </c>
      <c r="AB61" s="19">
        <v>1</v>
      </c>
      <c r="AC61" s="19"/>
      <c r="AD61" s="19"/>
      <c r="AE61" s="19">
        <v>0</v>
      </c>
      <c r="AF61" s="19">
        <v>0</v>
      </c>
      <c r="AG61" s="19">
        <v>0</v>
      </c>
      <c r="AH61" s="19">
        <v>0</v>
      </c>
      <c r="AI61" s="19"/>
      <c r="AJ61" s="19">
        <v>0</v>
      </c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Y61" s="30"/>
      <c r="AZ61" s="23"/>
      <c r="BA61" s="24"/>
      <c r="CM61" s="20">
        <v>0</v>
      </c>
      <c r="CN61" s="20">
        <v>0</v>
      </c>
      <c r="CO61" s="20">
        <v>0</v>
      </c>
      <c r="CP61" s="20">
        <v>0</v>
      </c>
      <c r="CQ61" s="24">
        <v>1</v>
      </c>
      <c r="CR61" s="25">
        <v>0</v>
      </c>
      <c r="CS61" s="25"/>
      <c r="CT61" s="25"/>
      <c r="CU61" s="25">
        <v>1</v>
      </c>
      <c r="CV61" s="23">
        <v>0</v>
      </c>
      <c r="CW61" s="20">
        <v>0</v>
      </c>
      <c r="CX61" s="20">
        <v>0</v>
      </c>
      <c r="CY61" s="20">
        <v>0</v>
      </c>
      <c r="CZ61" s="26">
        <v>0</v>
      </c>
      <c r="DA61" s="20">
        <v>0</v>
      </c>
      <c r="DB61" s="22">
        <v>0</v>
      </c>
      <c r="DC61" s="20">
        <v>0</v>
      </c>
      <c r="DD61" s="20">
        <v>0</v>
      </c>
      <c r="DE61" s="20">
        <v>0</v>
      </c>
      <c r="DF61" s="22"/>
      <c r="DH61" s="31"/>
      <c r="DR61" s="37"/>
    </row>
    <row r="62" spans="1:122" s="20" customFormat="1" x14ac:dyDescent="0.15">
      <c r="A62" s="36" t="s">
        <v>707</v>
      </c>
      <c r="B62" s="20" t="s">
        <v>708</v>
      </c>
      <c r="C62" s="20">
        <v>12</v>
      </c>
      <c r="D62" s="21" t="s">
        <v>709</v>
      </c>
      <c r="E62" s="20">
        <v>102</v>
      </c>
      <c r="F62" s="21">
        <v>142.79999999999998</v>
      </c>
      <c r="G62" s="20">
        <v>149.94</v>
      </c>
      <c r="H62" s="20">
        <v>12.494999999999999</v>
      </c>
      <c r="I62" s="20">
        <v>12</v>
      </c>
      <c r="J62" s="19">
        <v>-0.49499999999999922</v>
      </c>
      <c r="K62" s="19">
        <v>-5.9399999999999906</v>
      </c>
      <c r="L62" s="19" t="s">
        <v>709</v>
      </c>
      <c r="M62" s="19">
        <v>12</v>
      </c>
      <c r="N62" s="19">
        <v>12.494999999999999</v>
      </c>
      <c r="O62" s="19">
        <v>12</v>
      </c>
      <c r="P62" s="19">
        <v>-0.49499999999999922</v>
      </c>
      <c r="Q62" s="19">
        <v>-5.9399999999999906</v>
      </c>
      <c r="R62" s="51" t="s">
        <v>709</v>
      </c>
      <c r="S62" s="58">
        <v>12</v>
      </c>
      <c r="T62" s="19">
        <v>0</v>
      </c>
      <c r="U62" s="19">
        <v>0</v>
      </c>
      <c r="V62" s="19">
        <v>0</v>
      </c>
      <c r="W62" s="19">
        <v>0</v>
      </c>
      <c r="X62" s="19">
        <v>1</v>
      </c>
      <c r="Y62" s="19">
        <v>0</v>
      </c>
      <c r="Z62" s="19">
        <v>0</v>
      </c>
      <c r="AA62" s="19">
        <v>0</v>
      </c>
      <c r="AB62" s="19">
        <v>0</v>
      </c>
      <c r="AC62" s="19"/>
      <c r="AD62" s="19"/>
      <c r="AE62" s="19">
        <v>0</v>
      </c>
      <c r="AF62" s="19">
        <v>0</v>
      </c>
      <c r="AG62" s="19">
        <v>1</v>
      </c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Y62" s="30"/>
      <c r="AZ62" s="23"/>
      <c r="BA62" s="24"/>
      <c r="CJ62" s="20">
        <v>0</v>
      </c>
      <c r="CK62" s="20">
        <v>0</v>
      </c>
      <c r="CL62" s="20">
        <v>2</v>
      </c>
      <c r="CM62" s="20">
        <v>0</v>
      </c>
      <c r="CN62" s="20">
        <v>0</v>
      </c>
      <c r="CO62" s="20">
        <v>1</v>
      </c>
      <c r="CP62" s="20">
        <v>0</v>
      </c>
      <c r="CQ62" s="24">
        <v>3</v>
      </c>
      <c r="CR62" s="25">
        <v>1</v>
      </c>
      <c r="CS62" s="25"/>
      <c r="CT62" s="25"/>
      <c r="CU62" s="25">
        <v>0</v>
      </c>
      <c r="CV62" s="23">
        <v>1</v>
      </c>
      <c r="CW62" s="20">
        <v>0</v>
      </c>
      <c r="CX62" s="20">
        <v>0</v>
      </c>
      <c r="CY62" s="20">
        <v>0</v>
      </c>
      <c r="CZ62" s="26">
        <v>1</v>
      </c>
      <c r="DA62" s="20">
        <v>0</v>
      </c>
      <c r="DB62" s="22">
        <v>1</v>
      </c>
      <c r="DC62" s="20">
        <v>1</v>
      </c>
      <c r="DF62" s="22"/>
      <c r="DH62" s="31"/>
      <c r="DR62" s="37"/>
    </row>
    <row r="63" spans="1:122" s="20" customFormat="1" x14ac:dyDescent="0.15">
      <c r="A63" s="36" t="s">
        <v>710</v>
      </c>
      <c r="B63" s="20" t="s">
        <v>708</v>
      </c>
      <c r="C63" s="20">
        <v>12</v>
      </c>
      <c r="D63" s="21" t="s">
        <v>711</v>
      </c>
      <c r="E63" s="20">
        <v>54</v>
      </c>
      <c r="F63" s="21">
        <v>75.599999999999994</v>
      </c>
      <c r="G63" s="20">
        <v>79.38</v>
      </c>
      <c r="H63" s="20">
        <v>6.6149999999999993</v>
      </c>
      <c r="I63" s="20">
        <v>7</v>
      </c>
      <c r="J63" s="19">
        <v>0.38500000000000068</v>
      </c>
      <c r="K63" s="19">
        <v>4.6200000000000081</v>
      </c>
      <c r="L63" s="19" t="s">
        <v>712</v>
      </c>
      <c r="M63" s="19">
        <v>12</v>
      </c>
      <c r="N63" s="19">
        <v>6.6149999999999993</v>
      </c>
      <c r="O63" s="19">
        <v>7</v>
      </c>
      <c r="P63" s="19">
        <v>0.38500000000000068</v>
      </c>
      <c r="Q63" s="19">
        <v>4.6200000000000081</v>
      </c>
      <c r="R63" s="51" t="s">
        <v>712</v>
      </c>
      <c r="S63" s="58">
        <v>7</v>
      </c>
      <c r="T63" s="19">
        <v>2</v>
      </c>
      <c r="U63" s="19">
        <v>3</v>
      </c>
      <c r="V63" s="19">
        <v>1</v>
      </c>
      <c r="W63" s="19">
        <v>3</v>
      </c>
      <c r="X63" s="19">
        <v>0</v>
      </c>
      <c r="Y63" s="19">
        <v>1</v>
      </c>
      <c r="Z63" s="19">
        <v>2</v>
      </c>
      <c r="AA63" s="19">
        <v>1</v>
      </c>
      <c r="AB63" s="19">
        <v>2</v>
      </c>
      <c r="AC63" s="19"/>
      <c r="AD63" s="19"/>
      <c r="AE63" s="19">
        <v>1</v>
      </c>
      <c r="AF63" s="19">
        <v>2</v>
      </c>
      <c r="AG63" s="19">
        <v>0</v>
      </c>
      <c r="AH63" s="19">
        <v>0</v>
      </c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Y63" s="30"/>
      <c r="AZ63" s="23"/>
      <c r="BA63" s="24"/>
      <c r="CJ63" s="20">
        <v>0</v>
      </c>
      <c r="CK63" s="20">
        <v>2</v>
      </c>
      <c r="CL63" s="20">
        <v>0</v>
      </c>
      <c r="CM63" s="20">
        <v>0</v>
      </c>
      <c r="CN63" s="20">
        <v>0</v>
      </c>
      <c r="CO63" s="20">
        <v>2</v>
      </c>
      <c r="CP63" s="20">
        <v>1</v>
      </c>
      <c r="CQ63" s="24">
        <v>0</v>
      </c>
      <c r="CR63" s="25">
        <v>0</v>
      </c>
      <c r="CS63" s="25"/>
      <c r="CT63" s="25"/>
      <c r="CU63" s="25">
        <v>2</v>
      </c>
      <c r="CV63" s="23">
        <v>2</v>
      </c>
      <c r="CW63" s="20">
        <v>2</v>
      </c>
      <c r="CX63" s="20">
        <v>0</v>
      </c>
      <c r="CY63" s="20">
        <v>1</v>
      </c>
      <c r="CZ63" s="26"/>
      <c r="DB63" s="22"/>
      <c r="DF63" s="22"/>
      <c r="DH63" s="31"/>
      <c r="DR63" s="37"/>
    </row>
    <row r="64" spans="1:122" s="20" customFormat="1" x14ac:dyDescent="0.15">
      <c r="A64" s="36" t="s">
        <v>90</v>
      </c>
      <c r="B64" s="20" t="s">
        <v>91</v>
      </c>
      <c r="C64" s="20">
        <v>1</v>
      </c>
      <c r="D64" s="21" t="s">
        <v>86</v>
      </c>
      <c r="E64" s="20">
        <v>12</v>
      </c>
      <c r="F64" s="21">
        <v>16.799999999999997</v>
      </c>
      <c r="G64" s="20">
        <v>17.639999999999997</v>
      </c>
      <c r="H64" s="20">
        <v>17.639999999999997</v>
      </c>
      <c r="I64" s="20">
        <v>18</v>
      </c>
      <c r="J64" s="19">
        <v>0.36000000000000298</v>
      </c>
      <c r="K64" s="19">
        <v>0.36000000000000298</v>
      </c>
      <c r="L64" s="19" t="s">
        <v>86</v>
      </c>
      <c r="M64" s="19">
        <v>1</v>
      </c>
      <c r="N64" s="19">
        <v>17.639999999999997</v>
      </c>
      <c r="O64" s="19">
        <v>18</v>
      </c>
      <c r="P64" s="19">
        <v>0.36000000000000298</v>
      </c>
      <c r="Q64" s="19">
        <v>0.36000000000000298</v>
      </c>
      <c r="R64" s="51" t="s">
        <v>86</v>
      </c>
      <c r="S64" s="58">
        <v>18</v>
      </c>
      <c r="T64" s="19">
        <v>1</v>
      </c>
      <c r="U64" s="19">
        <v>2</v>
      </c>
      <c r="V64" s="19">
        <v>1</v>
      </c>
      <c r="W64" s="19">
        <v>0</v>
      </c>
      <c r="X64" s="19">
        <v>1</v>
      </c>
      <c r="Y64" s="19"/>
      <c r="Z64" s="19"/>
      <c r="AA64" s="19"/>
      <c r="AB64" s="19"/>
      <c r="AC64" s="19"/>
      <c r="AD64" s="19"/>
      <c r="AE64" s="19"/>
      <c r="AF64" s="19">
        <v>0</v>
      </c>
      <c r="AG64" s="19">
        <v>0</v>
      </c>
      <c r="AH64" s="19">
        <v>0</v>
      </c>
      <c r="AI64" s="19"/>
      <c r="AJ64" s="19">
        <v>0</v>
      </c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Y64" s="30"/>
      <c r="AZ64" s="23"/>
      <c r="BA64" s="24"/>
      <c r="CJ64" s="20">
        <v>2</v>
      </c>
      <c r="CK64" s="20">
        <v>2</v>
      </c>
      <c r="CL64" s="20">
        <v>2</v>
      </c>
      <c r="CM64" s="20">
        <v>1</v>
      </c>
      <c r="CN64" s="20">
        <v>1</v>
      </c>
      <c r="CQ64" s="24"/>
      <c r="CR64" s="25"/>
      <c r="CS64" s="25"/>
      <c r="CT64" s="25"/>
      <c r="CU64" s="25"/>
      <c r="CV64" s="23">
        <v>1</v>
      </c>
      <c r="CW64" s="20">
        <v>0</v>
      </c>
      <c r="CX64" s="20">
        <v>0</v>
      </c>
      <c r="CY64" s="20">
        <v>0</v>
      </c>
      <c r="CZ64" s="26">
        <v>0</v>
      </c>
      <c r="DA64" s="20">
        <v>0</v>
      </c>
      <c r="DB64" s="22">
        <v>0</v>
      </c>
      <c r="DC64" s="20">
        <v>3</v>
      </c>
      <c r="DD64" s="20">
        <v>1</v>
      </c>
      <c r="DE64" s="20">
        <v>0</v>
      </c>
      <c r="DF64" s="22"/>
      <c r="DH64" s="31"/>
      <c r="DR64" s="37"/>
    </row>
    <row r="65" spans="1:124" s="20" customFormat="1" x14ac:dyDescent="0.15">
      <c r="A65" s="36" t="s">
        <v>93</v>
      </c>
      <c r="B65" s="20" t="s">
        <v>91</v>
      </c>
      <c r="C65" s="20">
        <v>1</v>
      </c>
      <c r="D65" s="21" t="s">
        <v>83</v>
      </c>
      <c r="E65" s="20">
        <v>6.5</v>
      </c>
      <c r="F65" s="21">
        <v>9.1</v>
      </c>
      <c r="G65" s="20">
        <v>9.5549999999999997</v>
      </c>
      <c r="H65" s="20">
        <v>9.5549999999999997</v>
      </c>
      <c r="I65" s="20">
        <v>10</v>
      </c>
      <c r="J65" s="19">
        <v>0.44500000000000028</v>
      </c>
      <c r="K65" s="19">
        <v>0.44500000000000028</v>
      </c>
      <c r="L65" s="19" t="s">
        <v>83</v>
      </c>
      <c r="M65" s="19">
        <v>1</v>
      </c>
      <c r="N65" s="19">
        <v>9.5549999999999997</v>
      </c>
      <c r="O65" s="19">
        <v>10</v>
      </c>
      <c r="P65" s="19">
        <v>0.44500000000000028</v>
      </c>
      <c r="Q65" s="19">
        <v>0.44500000000000028</v>
      </c>
      <c r="R65" s="51" t="s">
        <v>83</v>
      </c>
      <c r="S65" s="58">
        <v>10</v>
      </c>
      <c r="T65" s="19">
        <v>0</v>
      </c>
      <c r="U65" s="19">
        <v>1</v>
      </c>
      <c r="V65" s="19">
        <v>3</v>
      </c>
      <c r="W65" s="19">
        <v>3</v>
      </c>
      <c r="X65" s="19">
        <v>0</v>
      </c>
      <c r="Y65" s="19">
        <v>0</v>
      </c>
      <c r="Z65" s="19">
        <v>3</v>
      </c>
      <c r="AA65" s="19">
        <v>2</v>
      </c>
      <c r="AB65" s="19">
        <v>0</v>
      </c>
      <c r="AC65" s="19"/>
      <c r="AD65" s="19"/>
      <c r="AE65" s="19"/>
      <c r="AF65" s="19">
        <v>1</v>
      </c>
      <c r="AG65" s="19">
        <v>2</v>
      </c>
      <c r="AH65" s="19">
        <v>1</v>
      </c>
      <c r="AI65" s="19"/>
      <c r="AJ65" s="19">
        <v>1</v>
      </c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Y65" s="30"/>
      <c r="AZ65" s="23"/>
      <c r="BA65" s="24"/>
      <c r="CJ65" s="20">
        <v>0</v>
      </c>
      <c r="CK65" s="20">
        <v>0</v>
      </c>
      <c r="CL65" s="20">
        <v>1</v>
      </c>
      <c r="CM65" s="20">
        <v>2</v>
      </c>
      <c r="CN65" s="20">
        <v>1</v>
      </c>
      <c r="CO65" s="20">
        <v>3</v>
      </c>
      <c r="CP65" s="20">
        <v>2</v>
      </c>
      <c r="CQ65" s="24">
        <v>3</v>
      </c>
      <c r="CR65" s="25">
        <v>2</v>
      </c>
      <c r="CS65" s="25"/>
      <c r="CT65" s="25"/>
      <c r="CU65" s="25"/>
      <c r="CV65" s="23">
        <v>0</v>
      </c>
      <c r="CW65" s="20">
        <v>1</v>
      </c>
      <c r="CX65" s="20">
        <v>0</v>
      </c>
      <c r="CY65" s="20">
        <v>1</v>
      </c>
      <c r="CZ65" s="26">
        <v>3</v>
      </c>
      <c r="DA65" s="20">
        <v>1</v>
      </c>
      <c r="DB65" s="22">
        <v>1</v>
      </c>
      <c r="DC65" s="20">
        <v>0</v>
      </c>
      <c r="DD65" s="20">
        <v>1</v>
      </c>
      <c r="DE65" s="20">
        <v>1</v>
      </c>
      <c r="DF65" s="22"/>
      <c r="DH65" s="31"/>
      <c r="DR65" s="37"/>
    </row>
    <row r="66" spans="1:124" s="20" customFormat="1" x14ac:dyDescent="0.15">
      <c r="A66" s="36" t="s">
        <v>690</v>
      </c>
      <c r="B66" s="20" t="s">
        <v>75</v>
      </c>
      <c r="C66" s="20">
        <v>1</v>
      </c>
      <c r="D66" s="21" t="s">
        <v>83</v>
      </c>
      <c r="E66" s="20">
        <v>2.5</v>
      </c>
      <c r="F66" s="21">
        <v>3.5</v>
      </c>
      <c r="G66" s="20">
        <v>3.6750000000000003</v>
      </c>
      <c r="H66" s="20">
        <v>3.6750000000000003</v>
      </c>
      <c r="I66" s="20">
        <v>4</v>
      </c>
      <c r="J66" s="19">
        <v>0.32499999999999973</v>
      </c>
      <c r="K66" s="19">
        <v>0.32499999999999973</v>
      </c>
      <c r="L66" s="19" t="s">
        <v>83</v>
      </c>
      <c r="M66" s="19">
        <v>1</v>
      </c>
      <c r="N66" s="19">
        <v>3.6750000000000003</v>
      </c>
      <c r="O66" s="19">
        <v>4</v>
      </c>
      <c r="P66" s="19">
        <v>0.32499999999999973</v>
      </c>
      <c r="Q66" s="19">
        <v>0.32499999999999973</v>
      </c>
      <c r="R66" s="51" t="s">
        <v>83</v>
      </c>
      <c r="S66" s="58">
        <v>4</v>
      </c>
      <c r="T66" s="19"/>
      <c r="U66" s="19"/>
      <c r="V66" s="19">
        <v>0</v>
      </c>
      <c r="W66" s="19">
        <v>1</v>
      </c>
      <c r="X66" s="19">
        <v>1</v>
      </c>
      <c r="Y66" s="19">
        <v>0</v>
      </c>
      <c r="Z66" s="19">
        <v>0</v>
      </c>
      <c r="AA66" s="19">
        <v>1</v>
      </c>
      <c r="AB66" s="19">
        <v>1</v>
      </c>
      <c r="AC66" s="19"/>
      <c r="AD66" s="19"/>
      <c r="AE66" s="19">
        <v>1</v>
      </c>
      <c r="AF66" s="19">
        <v>1</v>
      </c>
      <c r="AG66" s="19">
        <v>1</v>
      </c>
      <c r="AH66" s="19">
        <v>1</v>
      </c>
      <c r="AI66" s="19"/>
      <c r="AJ66" s="19">
        <v>0</v>
      </c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Y66" s="30"/>
      <c r="AZ66" s="23"/>
      <c r="BA66" s="24"/>
      <c r="CL66" s="20">
        <v>0</v>
      </c>
      <c r="CM66" s="20">
        <v>2</v>
      </c>
      <c r="CN66" s="20">
        <v>0</v>
      </c>
      <c r="CO66" s="20">
        <v>0</v>
      </c>
      <c r="CP66" s="20">
        <v>0</v>
      </c>
      <c r="CQ66" s="24">
        <v>1</v>
      </c>
      <c r="CR66" s="25">
        <v>0</v>
      </c>
      <c r="CS66" s="25"/>
      <c r="CT66" s="25"/>
      <c r="CU66" s="25">
        <v>1</v>
      </c>
      <c r="CV66" s="23">
        <v>1</v>
      </c>
      <c r="CW66" s="20">
        <v>0</v>
      </c>
      <c r="CX66" s="20">
        <v>1</v>
      </c>
      <c r="CY66" s="20">
        <v>1</v>
      </c>
      <c r="CZ66" s="26">
        <v>0</v>
      </c>
      <c r="DA66" s="20">
        <v>1</v>
      </c>
      <c r="DB66" s="22">
        <v>0</v>
      </c>
      <c r="DC66" s="20">
        <v>0</v>
      </c>
      <c r="DD66" s="20">
        <v>0</v>
      </c>
      <c r="DE66" s="20">
        <v>0</v>
      </c>
      <c r="DF66" s="22"/>
      <c r="DH66" s="31"/>
      <c r="DR66" s="37"/>
    </row>
    <row r="67" spans="1:124" s="20" customFormat="1" x14ac:dyDescent="0.15">
      <c r="A67" s="36" t="s">
        <v>1386</v>
      </c>
      <c r="B67" s="20" t="s">
        <v>75</v>
      </c>
      <c r="C67" s="20">
        <v>1</v>
      </c>
      <c r="D67" s="21" t="s">
        <v>86</v>
      </c>
      <c r="E67" s="20">
        <v>6.82</v>
      </c>
      <c r="F67" s="21">
        <v>9.548</v>
      </c>
      <c r="G67" s="20">
        <v>10.025400000000001</v>
      </c>
      <c r="H67" s="20">
        <v>10.025400000000001</v>
      </c>
      <c r="I67" s="20">
        <v>10</v>
      </c>
      <c r="J67" s="19">
        <v>-2.5400000000001199E-2</v>
      </c>
      <c r="K67" s="19">
        <v>-2.5400000000001199E-2</v>
      </c>
      <c r="L67" s="19" t="s">
        <v>86</v>
      </c>
      <c r="M67" s="19">
        <v>1</v>
      </c>
      <c r="N67" s="19">
        <v>10.025400000000001</v>
      </c>
      <c r="O67" s="19">
        <v>10</v>
      </c>
      <c r="P67" s="19">
        <v>-2.5400000000001199E-2</v>
      </c>
      <c r="Q67" s="19">
        <v>-2.5400000000001199E-2</v>
      </c>
      <c r="R67" s="51" t="s">
        <v>86</v>
      </c>
      <c r="S67" s="58">
        <v>10</v>
      </c>
      <c r="T67" s="19"/>
      <c r="U67" s="19"/>
      <c r="V67" s="19"/>
      <c r="W67" s="19"/>
      <c r="X67" s="19">
        <v>2</v>
      </c>
      <c r="Y67" s="19">
        <v>0</v>
      </c>
      <c r="Z67" s="19">
        <v>0</v>
      </c>
      <c r="AA67" s="19">
        <v>0</v>
      </c>
      <c r="AB67" s="19">
        <v>1</v>
      </c>
      <c r="AC67" s="19"/>
      <c r="AD67" s="19"/>
      <c r="AE67" s="19">
        <v>1</v>
      </c>
      <c r="AF67" s="19">
        <v>1</v>
      </c>
      <c r="AG67" s="19">
        <v>1</v>
      </c>
      <c r="AH67" s="19">
        <v>1</v>
      </c>
      <c r="AI67" s="19"/>
      <c r="AJ67" s="19">
        <v>1</v>
      </c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Y67" s="30"/>
      <c r="AZ67" s="23"/>
      <c r="BA67" s="24"/>
      <c r="CM67" s="20">
        <v>2</v>
      </c>
      <c r="CN67" s="20">
        <v>0</v>
      </c>
      <c r="CO67" s="20">
        <v>0</v>
      </c>
      <c r="CP67" s="20">
        <v>0</v>
      </c>
      <c r="CQ67" s="24">
        <v>2</v>
      </c>
      <c r="CR67" s="25">
        <v>2</v>
      </c>
      <c r="CS67" s="25"/>
      <c r="CT67" s="25"/>
      <c r="CU67" s="25">
        <v>2</v>
      </c>
      <c r="CV67" s="23">
        <v>2</v>
      </c>
      <c r="CW67" s="20">
        <v>0</v>
      </c>
      <c r="CX67" s="20">
        <v>0</v>
      </c>
      <c r="CY67" s="20">
        <v>0</v>
      </c>
      <c r="CZ67" s="26">
        <v>0</v>
      </c>
      <c r="DA67" s="20">
        <v>2</v>
      </c>
      <c r="DB67" s="22">
        <v>0</v>
      </c>
      <c r="DC67" s="20">
        <v>0</v>
      </c>
      <c r="DD67" s="20">
        <v>0</v>
      </c>
      <c r="DE67" s="20">
        <v>0</v>
      </c>
      <c r="DF67" s="22"/>
      <c r="DH67" s="31"/>
      <c r="DR67" s="37"/>
    </row>
    <row r="68" spans="1:124" s="20" customFormat="1" x14ac:dyDescent="0.15">
      <c r="A68" s="36" t="s">
        <v>724</v>
      </c>
      <c r="B68" s="20" t="s">
        <v>82</v>
      </c>
      <c r="C68" s="20">
        <v>12</v>
      </c>
      <c r="D68" s="21" t="s">
        <v>86</v>
      </c>
      <c r="E68" s="20">
        <v>63.96</v>
      </c>
      <c r="F68" s="21">
        <v>89.543999999999997</v>
      </c>
      <c r="G68" s="20">
        <v>94.021200000000007</v>
      </c>
      <c r="H68" s="20">
        <v>7.8351000000000006</v>
      </c>
      <c r="I68" s="20">
        <v>8</v>
      </c>
      <c r="J68" s="19">
        <v>0.16489999999999938</v>
      </c>
      <c r="K68" s="19">
        <v>1.9787999999999926</v>
      </c>
      <c r="L68" s="19" t="s">
        <v>86</v>
      </c>
      <c r="M68" s="19">
        <v>12</v>
      </c>
      <c r="N68" s="19">
        <v>7.8351000000000006</v>
      </c>
      <c r="O68" s="19">
        <v>8</v>
      </c>
      <c r="P68" s="19">
        <v>0.16489999999999938</v>
      </c>
      <c r="Q68" s="19">
        <v>1.9787999999999926</v>
      </c>
      <c r="R68" s="51" t="s">
        <v>86</v>
      </c>
      <c r="S68" s="58">
        <v>8</v>
      </c>
      <c r="T68" s="19"/>
      <c r="U68" s="19"/>
      <c r="V68" s="19"/>
      <c r="W68" s="19"/>
      <c r="X68" s="19"/>
      <c r="Y68" s="19">
        <v>1</v>
      </c>
      <c r="Z68" s="19">
        <v>0</v>
      </c>
      <c r="AA68" s="19">
        <v>0</v>
      </c>
      <c r="AB68" s="19">
        <v>0</v>
      </c>
      <c r="AC68" s="19"/>
      <c r="AD68" s="19"/>
      <c r="AE68" s="19">
        <v>0</v>
      </c>
      <c r="AF68" s="19">
        <v>0</v>
      </c>
      <c r="AG68" s="19">
        <v>0</v>
      </c>
      <c r="AH68" s="19">
        <v>0</v>
      </c>
      <c r="AI68" s="19"/>
      <c r="AJ68" s="19">
        <v>0</v>
      </c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Y68" s="30"/>
      <c r="AZ68" s="23"/>
      <c r="BA68" s="24"/>
      <c r="CO68" s="20">
        <v>0</v>
      </c>
      <c r="CP68" s="20">
        <v>0</v>
      </c>
      <c r="CQ68" s="24">
        <v>0</v>
      </c>
      <c r="CR68" s="25">
        <v>0</v>
      </c>
      <c r="CS68" s="25"/>
      <c r="CT68" s="25"/>
      <c r="CU68" s="25">
        <v>0</v>
      </c>
      <c r="CV68" s="23">
        <v>0</v>
      </c>
      <c r="CW68" s="20">
        <v>0</v>
      </c>
      <c r="CX68" s="20">
        <v>0</v>
      </c>
      <c r="CY68" s="20">
        <v>0</v>
      </c>
      <c r="CZ68" s="26">
        <v>0</v>
      </c>
      <c r="DA68" s="20">
        <v>0</v>
      </c>
      <c r="DB68" s="22">
        <v>0</v>
      </c>
      <c r="DC68" s="20">
        <v>0</v>
      </c>
      <c r="DD68" s="20">
        <v>0</v>
      </c>
      <c r="DE68" s="20">
        <v>0</v>
      </c>
      <c r="DF68" s="22"/>
      <c r="DH68" s="31"/>
      <c r="DR68" s="37"/>
    </row>
    <row r="69" spans="1:124" s="20" customFormat="1" x14ac:dyDescent="0.15">
      <c r="A69" s="36" t="s">
        <v>725</v>
      </c>
      <c r="B69" s="20" t="s">
        <v>82</v>
      </c>
      <c r="C69" s="20">
        <v>12</v>
      </c>
      <c r="D69" s="21" t="s">
        <v>83</v>
      </c>
      <c r="E69" s="20">
        <v>46.8</v>
      </c>
      <c r="F69" s="21">
        <v>65.52</v>
      </c>
      <c r="G69" s="20">
        <v>68.795999999999992</v>
      </c>
      <c r="H69" s="20">
        <v>5.7329999999999997</v>
      </c>
      <c r="I69" s="20">
        <v>6</v>
      </c>
      <c r="J69" s="19">
        <v>0.26700000000000035</v>
      </c>
      <c r="K69" s="19">
        <v>3.2040000000000042</v>
      </c>
      <c r="L69" s="19" t="s">
        <v>83</v>
      </c>
      <c r="M69" s="19">
        <v>12</v>
      </c>
      <c r="N69" s="19">
        <v>5.7329999999999997</v>
      </c>
      <c r="O69" s="19">
        <v>6</v>
      </c>
      <c r="P69" s="19">
        <v>0.26700000000000035</v>
      </c>
      <c r="Q69" s="19">
        <v>3.2040000000000042</v>
      </c>
      <c r="R69" s="51" t="s">
        <v>83</v>
      </c>
      <c r="S69" s="58">
        <v>6</v>
      </c>
      <c r="T69" s="19"/>
      <c r="U69" s="19"/>
      <c r="V69" s="19"/>
      <c r="W69" s="19"/>
      <c r="X69" s="19"/>
      <c r="Y69" s="19">
        <v>2</v>
      </c>
      <c r="Z69" s="19">
        <v>0</v>
      </c>
      <c r="AA69" s="19">
        <v>1</v>
      </c>
      <c r="AB69" s="19">
        <v>1</v>
      </c>
      <c r="AC69" s="19"/>
      <c r="AD69" s="19"/>
      <c r="AE69" s="19">
        <v>3</v>
      </c>
      <c r="AF69" s="19">
        <v>1</v>
      </c>
      <c r="AG69" s="19">
        <v>1</v>
      </c>
      <c r="AH69" s="19">
        <v>1</v>
      </c>
      <c r="AI69" s="19"/>
      <c r="AJ69" s="19">
        <v>0</v>
      </c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Y69" s="30"/>
      <c r="AZ69" s="23"/>
      <c r="BA69" s="24"/>
      <c r="CO69" s="20">
        <v>0</v>
      </c>
      <c r="CP69" s="20">
        <v>3</v>
      </c>
      <c r="CQ69" s="24">
        <v>2</v>
      </c>
      <c r="CR69" s="25">
        <v>0</v>
      </c>
      <c r="CS69" s="25"/>
      <c r="CT69" s="25"/>
      <c r="CU69" s="25">
        <v>3</v>
      </c>
      <c r="CV69" s="23">
        <v>1</v>
      </c>
      <c r="CW69" s="20">
        <v>0</v>
      </c>
      <c r="CX69" s="20">
        <v>0</v>
      </c>
      <c r="CY69" s="20">
        <v>0</v>
      </c>
      <c r="CZ69" s="26">
        <v>0</v>
      </c>
      <c r="DA69" s="20">
        <v>1</v>
      </c>
      <c r="DB69" s="22">
        <v>1</v>
      </c>
      <c r="DC69" s="20">
        <v>1</v>
      </c>
      <c r="DD69" s="20">
        <v>0</v>
      </c>
      <c r="DE69" s="20">
        <v>3</v>
      </c>
      <c r="DF69" s="22"/>
      <c r="DH69" s="31"/>
      <c r="DR69" s="37"/>
    </row>
    <row r="70" spans="1:124" s="20" customFormat="1" x14ac:dyDescent="0.15">
      <c r="A70" s="36" t="s">
        <v>730</v>
      </c>
      <c r="B70" s="20" t="s">
        <v>82</v>
      </c>
      <c r="C70" s="20">
        <v>12</v>
      </c>
      <c r="D70" s="21" t="s">
        <v>83</v>
      </c>
      <c r="E70" s="20">
        <v>44.28</v>
      </c>
      <c r="F70" s="21">
        <v>61.991999999999997</v>
      </c>
      <c r="G70" s="20">
        <v>65.0916</v>
      </c>
      <c r="H70" s="20">
        <v>5.4242999999999997</v>
      </c>
      <c r="I70" s="20">
        <v>5</v>
      </c>
      <c r="J70" s="19">
        <v>-0.42429999999999968</v>
      </c>
      <c r="K70" s="19">
        <v>-5.0915999999999961</v>
      </c>
      <c r="L70" s="19" t="s">
        <v>83</v>
      </c>
      <c r="M70" s="19">
        <v>12</v>
      </c>
      <c r="N70" s="19">
        <v>5.4242999999999997</v>
      </c>
      <c r="O70" s="19">
        <v>5</v>
      </c>
      <c r="P70" s="19">
        <v>-0.42429999999999968</v>
      </c>
      <c r="Q70" s="19">
        <v>-5.0915999999999961</v>
      </c>
      <c r="R70" s="51" t="s">
        <v>83</v>
      </c>
      <c r="S70" s="58">
        <v>5</v>
      </c>
      <c r="T70" s="19"/>
      <c r="U70" s="19"/>
      <c r="V70" s="19"/>
      <c r="W70" s="19"/>
      <c r="X70" s="19"/>
      <c r="Y70" s="19">
        <v>1</v>
      </c>
      <c r="Z70" s="19">
        <v>1</v>
      </c>
      <c r="AA70" s="19">
        <v>1</v>
      </c>
      <c r="AB70" s="19">
        <v>2</v>
      </c>
      <c r="AC70" s="19"/>
      <c r="AD70" s="19"/>
      <c r="AE70" s="19">
        <v>1</v>
      </c>
      <c r="AF70" s="19">
        <v>1</v>
      </c>
      <c r="AG70" s="19">
        <v>1</v>
      </c>
      <c r="AH70" s="19">
        <v>0</v>
      </c>
      <c r="AI70" s="19"/>
      <c r="AJ70" s="19">
        <v>1</v>
      </c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Y70" s="30"/>
      <c r="AZ70" s="23"/>
      <c r="BA70" s="24"/>
      <c r="CO70" s="20">
        <v>1</v>
      </c>
      <c r="CP70" s="20">
        <v>1</v>
      </c>
      <c r="CQ70" s="24">
        <v>0</v>
      </c>
      <c r="CR70" s="25">
        <v>1</v>
      </c>
      <c r="CS70" s="25"/>
      <c r="CT70" s="25"/>
      <c r="CU70" s="25">
        <v>1</v>
      </c>
      <c r="CV70" s="23">
        <v>4</v>
      </c>
      <c r="CW70" s="20">
        <v>3</v>
      </c>
      <c r="CX70" s="20">
        <v>0</v>
      </c>
      <c r="CY70" s="20">
        <v>0</v>
      </c>
      <c r="CZ70" s="26">
        <v>2</v>
      </c>
      <c r="DA70" s="20">
        <v>1</v>
      </c>
      <c r="DB70" s="22"/>
      <c r="DF70" s="22"/>
      <c r="DH70" s="31"/>
      <c r="DR70" s="37"/>
    </row>
    <row r="71" spans="1:124" s="20" customFormat="1" x14ac:dyDescent="0.15">
      <c r="A71" s="36" t="s">
        <v>732</v>
      </c>
      <c r="B71" s="20" t="s">
        <v>82</v>
      </c>
      <c r="C71" s="20">
        <v>12</v>
      </c>
      <c r="D71" s="21" t="s">
        <v>83</v>
      </c>
      <c r="E71" s="20">
        <v>39.36</v>
      </c>
      <c r="F71" s="21">
        <v>55.103999999999999</v>
      </c>
      <c r="G71" s="20">
        <v>57.859200000000001</v>
      </c>
      <c r="H71" s="20">
        <v>4.8216000000000001</v>
      </c>
      <c r="I71" s="20">
        <v>5</v>
      </c>
      <c r="J71" s="19">
        <v>0.17839999999999989</v>
      </c>
      <c r="K71" s="19">
        <v>2.1407999999999987</v>
      </c>
      <c r="L71" s="19" t="s">
        <v>83</v>
      </c>
      <c r="M71" s="19">
        <v>12</v>
      </c>
      <c r="N71" s="19">
        <v>4.8216000000000001</v>
      </c>
      <c r="O71" s="19">
        <v>5</v>
      </c>
      <c r="P71" s="19">
        <v>0.17839999999999989</v>
      </c>
      <c r="Q71" s="19">
        <v>2.1407999999999987</v>
      </c>
      <c r="R71" s="51" t="s">
        <v>83</v>
      </c>
      <c r="S71" s="58">
        <v>5</v>
      </c>
      <c r="T71" s="19"/>
      <c r="U71" s="19"/>
      <c r="V71" s="19"/>
      <c r="W71" s="19"/>
      <c r="X71" s="19"/>
      <c r="Y71" s="19"/>
      <c r="Z71" s="19">
        <v>0</v>
      </c>
      <c r="AA71" s="19">
        <v>0</v>
      </c>
      <c r="AB71" s="19">
        <v>0</v>
      </c>
      <c r="AC71" s="19"/>
      <c r="AD71" s="19"/>
      <c r="AE71" s="19">
        <v>1</v>
      </c>
      <c r="AF71" s="19">
        <v>0</v>
      </c>
      <c r="AG71" s="19">
        <v>1</v>
      </c>
      <c r="AH71" s="19">
        <v>1</v>
      </c>
      <c r="AI71" s="19"/>
      <c r="AJ71" s="19">
        <v>0</v>
      </c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Y71" s="30"/>
      <c r="AZ71" s="23"/>
      <c r="BA71" s="24"/>
      <c r="CO71" s="20">
        <v>0</v>
      </c>
      <c r="CP71" s="20">
        <v>1</v>
      </c>
      <c r="CQ71" s="24">
        <v>1</v>
      </c>
      <c r="CR71" s="25">
        <v>0</v>
      </c>
      <c r="CS71" s="25"/>
      <c r="CT71" s="25"/>
      <c r="CU71" s="25">
        <v>1</v>
      </c>
      <c r="CV71" s="23">
        <v>0</v>
      </c>
      <c r="CW71" s="20">
        <v>0</v>
      </c>
      <c r="CX71" s="20">
        <v>0</v>
      </c>
      <c r="CY71" s="20">
        <v>1</v>
      </c>
      <c r="CZ71" s="26">
        <v>1</v>
      </c>
      <c r="DA71" s="20">
        <v>0</v>
      </c>
      <c r="DB71" s="22">
        <v>0</v>
      </c>
      <c r="DC71" s="20">
        <v>0</v>
      </c>
      <c r="DD71" s="20">
        <v>1</v>
      </c>
      <c r="DE71" s="20">
        <v>1</v>
      </c>
      <c r="DF71" s="22"/>
      <c r="DH71" s="31"/>
      <c r="DR71" s="37"/>
    </row>
    <row r="72" spans="1:124" s="20" customFormat="1" x14ac:dyDescent="0.15">
      <c r="A72" s="36" t="s">
        <v>736</v>
      </c>
      <c r="B72" s="20" t="s">
        <v>734</v>
      </c>
      <c r="C72" s="20">
        <v>12</v>
      </c>
      <c r="D72" s="21" t="s">
        <v>735</v>
      </c>
      <c r="E72" s="20">
        <v>38.33</v>
      </c>
      <c r="F72" s="21">
        <v>53.661999999999992</v>
      </c>
      <c r="G72" s="20">
        <v>56.345099999999995</v>
      </c>
      <c r="H72" s="20">
        <v>4.6954249999999993</v>
      </c>
      <c r="I72" s="20">
        <v>5</v>
      </c>
      <c r="J72" s="19">
        <v>0.30457500000000071</v>
      </c>
      <c r="K72" s="19">
        <v>3.6549000000000085</v>
      </c>
      <c r="L72" s="19" t="s">
        <v>735</v>
      </c>
      <c r="M72" s="19">
        <v>12</v>
      </c>
      <c r="N72" s="19">
        <v>4.6954249999999993</v>
      </c>
      <c r="O72" s="19">
        <v>5</v>
      </c>
      <c r="P72" s="19">
        <v>0.30457500000000071</v>
      </c>
      <c r="Q72" s="19">
        <v>3.6549000000000085</v>
      </c>
      <c r="R72" s="51" t="s">
        <v>735</v>
      </c>
      <c r="S72" s="58">
        <v>5</v>
      </c>
      <c r="T72" s="19"/>
      <c r="U72" s="19">
        <v>0</v>
      </c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Y72" s="30"/>
      <c r="AZ72" s="23"/>
      <c r="BA72" s="24"/>
      <c r="CJ72" s="20">
        <v>0</v>
      </c>
      <c r="CK72" s="20">
        <v>0</v>
      </c>
      <c r="CL72" s="20">
        <v>0</v>
      </c>
      <c r="CM72" s="20">
        <v>0</v>
      </c>
      <c r="CN72" s="20">
        <v>0</v>
      </c>
      <c r="CO72" s="20">
        <v>1</v>
      </c>
      <c r="CP72" s="20">
        <v>0</v>
      </c>
      <c r="CQ72" s="24">
        <v>0</v>
      </c>
      <c r="CR72" s="25">
        <v>0</v>
      </c>
      <c r="CS72" s="25"/>
      <c r="CT72" s="25"/>
      <c r="CU72" s="25"/>
      <c r="CV72" s="23"/>
      <c r="CZ72" s="26"/>
      <c r="DB72" s="22"/>
      <c r="DF72" s="22"/>
      <c r="DH72" s="31"/>
      <c r="DR72" s="37"/>
    </row>
    <row r="73" spans="1:124" s="20" customFormat="1" x14ac:dyDescent="0.15">
      <c r="A73" s="36" t="s">
        <v>737</v>
      </c>
      <c r="B73" s="20" t="s">
        <v>75</v>
      </c>
      <c r="C73" s="20">
        <v>1</v>
      </c>
      <c r="D73" s="21" t="s">
        <v>83</v>
      </c>
      <c r="E73" s="20">
        <v>2.8</v>
      </c>
      <c r="F73" s="21">
        <v>3.9199999999999995</v>
      </c>
      <c r="G73" s="20">
        <v>4.1159999999999997</v>
      </c>
      <c r="H73" s="20">
        <v>4.1159999999999997</v>
      </c>
      <c r="I73" s="20">
        <v>4</v>
      </c>
      <c r="J73" s="19">
        <v>-0.11599999999999966</v>
      </c>
      <c r="K73" s="19">
        <v>-0.11599999999999966</v>
      </c>
      <c r="L73" s="19" t="s">
        <v>83</v>
      </c>
      <c r="M73" s="19">
        <v>1</v>
      </c>
      <c r="N73" s="19">
        <v>4.1159999999999997</v>
      </c>
      <c r="O73" s="19">
        <v>4</v>
      </c>
      <c r="P73" s="19">
        <v>-0.11599999999999966</v>
      </c>
      <c r="Q73" s="19">
        <v>-0.11599999999999966</v>
      </c>
      <c r="R73" s="51" t="s">
        <v>83</v>
      </c>
      <c r="S73" s="58">
        <v>4</v>
      </c>
      <c r="T73" s="19"/>
      <c r="U73" s="19"/>
      <c r="V73" s="19">
        <v>2</v>
      </c>
      <c r="W73" s="19">
        <v>2</v>
      </c>
      <c r="X73" s="19">
        <v>0</v>
      </c>
      <c r="Y73" s="19">
        <v>1</v>
      </c>
      <c r="Z73" s="19">
        <v>0</v>
      </c>
      <c r="AA73" s="19">
        <v>0</v>
      </c>
      <c r="AB73" s="19">
        <v>1</v>
      </c>
      <c r="AC73" s="19"/>
      <c r="AD73" s="19"/>
      <c r="AE73" s="19">
        <v>1</v>
      </c>
      <c r="AF73" s="19">
        <v>1</v>
      </c>
      <c r="AG73" s="19">
        <v>1</v>
      </c>
      <c r="AH73" s="19">
        <v>1</v>
      </c>
      <c r="AI73" s="19"/>
      <c r="AJ73" s="19">
        <v>1</v>
      </c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Y73" s="30"/>
      <c r="AZ73" s="23"/>
      <c r="BA73" s="24"/>
      <c r="CL73" s="20">
        <v>1</v>
      </c>
      <c r="CM73" s="20">
        <v>1</v>
      </c>
      <c r="CN73" s="20">
        <v>0</v>
      </c>
      <c r="CO73" s="20">
        <v>2</v>
      </c>
      <c r="CP73" s="20">
        <v>0</v>
      </c>
      <c r="CQ73" s="24">
        <v>0</v>
      </c>
      <c r="CR73" s="25">
        <v>0</v>
      </c>
      <c r="CS73" s="25"/>
      <c r="CT73" s="25"/>
      <c r="CU73" s="25">
        <v>1</v>
      </c>
      <c r="CV73" s="23">
        <v>1</v>
      </c>
      <c r="CW73" s="20">
        <v>0</v>
      </c>
      <c r="CX73" s="20">
        <v>0</v>
      </c>
      <c r="CY73" s="20">
        <v>1</v>
      </c>
      <c r="CZ73" s="26">
        <v>0</v>
      </c>
      <c r="DA73" s="20">
        <v>0</v>
      </c>
      <c r="DB73" s="22">
        <v>0</v>
      </c>
      <c r="DC73" s="20">
        <v>0</v>
      </c>
      <c r="DD73" s="20">
        <v>0</v>
      </c>
      <c r="DE73" s="20">
        <v>0</v>
      </c>
      <c r="DF73" s="22"/>
      <c r="DH73" s="31"/>
      <c r="DR73" s="37"/>
    </row>
    <row r="74" spans="1:124" s="20" customFormat="1" x14ac:dyDescent="0.15">
      <c r="A74" s="36"/>
      <c r="D74" s="21"/>
      <c r="F74" s="21"/>
      <c r="J74" s="19"/>
      <c r="K74" s="19"/>
      <c r="L74" s="19"/>
      <c r="M74" s="19"/>
      <c r="N74" s="19"/>
      <c r="O74" s="19"/>
      <c r="P74" s="19"/>
      <c r="Q74" s="19"/>
      <c r="R74" s="51"/>
      <c r="S74" s="58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Y74" s="30"/>
      <c r="AZ74" s="23"/>
      <c r="BA74" s="24"/>
      <c r="CQ74" s="24"/>
      <c r="CR74" s="25"/>
      <c r="CS74" s="25"/>
      <c r="CT74" s="25"/>
      <c r="CU74" s="25"/>
      <c r="CV74" s="23"/>
      <c r="CZ74" s="26"/>
      <c r="DB74" s="22"/>
      <c r="DF74" s="22"/>
      <c r="DH74" s="31"/>
      <c r="DR74" s="37"/>
    </row>
    <row r="75" spans="1:124" s="20" customFormat="1" x14ac:dyDescent="0.15">
      <c r="A75" s="36" t="s">
        <v>96</v>
      </c>
      <c r="D75" s="21"/>
      <c r="F75" s="21"/>
      <c r="J75" s="19"/>
      <c r="K75" s="19"/>
      <c r="L75" s="19"/>
      <c r="M75" s="19"/>
      <c r="N75" s="19"/>
      <c r="O75" s="19"/>
      <c r="P75" s="19"/>
      <c r="Q75" s="19"/>
      <c r="R75" s="51"/>
      <c r="S75" s="58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Y75" s="30"/>
      <c r="AZ75" s="23"/>
      <c r="BA75" s="24"/>
      <c r="CQ75" s="24"/>
      <c r="CR75" s="25"/>
      <c r="CS75" s="25"/>
      <c r="CT75" s="25"/>
      <c r="CU75" s="25"/>
      <c r="CV75" s="23"/>
      <c r="CZ75" s="26"/>
      <c r="DB75" s="22"/>
      <c r="DF75" s="22"/>
      <c r="DH75" s="31"/>
      <c r="DR75" s="37"/>
    </row>
    <row r="76" spans="1:124" s="49" customFormat="1" x14ac:dyDescent="0.15">
      <c r="A76" s="36" t="s">
        <v>756</v>
      </c>
      <c r="B76" s="20" t="s">
        <v>757</v>
      </c>
      <c r="C76" s="20">
        <v>1</v>
      </c>
      <c r="D76" s="21" t="s">
        <v>147</v>
      </c>
      <c r="E76" s="20">
        <v>5.2</v>
      </c>
      <c r="F76" s="21">
        <v>8.2263999999999982</v>
      </c>
      <c r="G76" s="20">
        <v>8.6377199999999981</v>
      </c>
      <c r="H76" s="20">
        <v>8.6377199999999981</v>
      </c>
      <c r="I76" s="20">
        <v>9</v>
      </c>
      <c r="J76" s="19">
        <v>0.36228000000000193</v>
      </c>
      <c r="K76" s="19">
        <v>0.36228000000000193</v>
      </c>
      <c r="L76" s="19" t="s">
        <v>147</v>
      </c>
      <c r="M76" s="19">
        <v>1</v>
      </c>
      <c r="N76" s="19">
        <v>8.6377199999999981</v>
      </c>
      <c r="O76" s="19">
        <v>9</v>
      </c>
      <c r="P76" s="19">
        <v>0.36228000000000193</v>
      </c>
      <c r="Q76" s="19">
        <v>0.36228000000000193</v>
      </c>
      <c r="R76" s="51" t="s">
        <v>147</v>
      </c>
      <c r="S76" s="58">
        <v>9</v>
      </c>
      <c r="T76" s="19"/>
      <c r="U76" s="19"/>
      <c r="V76" s="19"/>
      <c r="W76" s="19"/>
      <c r="X76" s="19">
        <v>0</v>
      </c>
      <c r="Y76" s="19">
        <v>0</v>
      </c>
      <c r="Z76" s="19"/>
      <c r="AA76" s="19">
        <v>0</v>
      </c>
      <c r="AB76" s="19">
        <v>1</v>
      </c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20"/>
      <c r="AY76" s="30"/>
      <c r="AZ76" s="23"/>
      <c r="BA76" s="24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>
        <v>2</v>
      </c>
      <c r="CN76" s="20">
        <v>1</v>
      </c>
      <c r="CO76" s="20">
        <v>0</v>
      </c>
      <c r="CP76" s="20">
        <v>0</v>
      </c>
      <c r="CQ76" s="24">
        <v>0</v>
      </c>
      <c r="CR76" s="25">
        <v>0</v>
      </c>
      <c r="CS76" s="25"/>
      <c r="CT76" s="25"/>
      <c r="CU76" s="25"/>
      <c r="CV76" s="23">
        <v>1</v>
      </c>
      <c r="CW76" s="20">
        <v>1</v>
      </c>
      <c r="CX76" s="20">
        <v>1</v>
      </c>
      <c r="CY76" s="20">
        <v>2</v>
      </c>
      <c r="CZ76" s="26">
        <v>0</v>
      </c>
      <c r="DA76" s="20">
        <v>0</v>
      </c>
      <c r="DB76" s="22"/>
      <c r="DC76" s="20"/>
      <c r="DD76" s="20"/>
      <c r="DE76" s="20"/>
      <c r="DF76" s="22"/>
      <c r="DG76" s="20"/>
      <c r="DH76" s="31"/>
      <c r="DI76" s="20"/>
      <c r="DJ76" s="20"/>
      <c r="DK76" s="20"/>
      <c r="DL76" s="20"/>
      <c r="DM76" s="20"/>
      <c r="DN76" s="20"/>
      <c r="DO76" s="20"/>
      <c r="DP76" s="20"/>
      <c r="DQ76" s="20"/>
      <c r="DR76" s="37"/>
      <c r="DS76" s="20"/>
      <c r="DT76" s="20"/>
    </row>
  </sheetData>
  <pageMargins left="0.55118110236220474" right="0.11811023622047245" top="0.82677165354330717" bottom="2.58" header="0.11811023622047245" footer="0.11811023622047245"/>
  <pageSetup orientation="landscape" r:id="rId1"/>
  <headerFooter>
    <oddHeader>&amp;CCARROT FEST&amp;RDate: _________________________________</oddHead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6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X7" sqref="X7"/>
    </sheetView>
  </sheetViews>
  <sheetFormatPr baseColWidth="10" defaultColWidth="8.83203125" defaultRowHeight="13" x14ac:dyDescent="0.15"/>
  <cols>
    <col min="1" max="1" width="22.83203125" bestFit="1" customWidth="1"/>
    <col min="2" max="2" width="17.5" bestFit="1" customWidth="1"/>
    <col min="3" max="3" width="10.1640625" style="39" bestFit="1" customWidth="1"/>
    <col min="4" max="4" width="10.33203125" style="39" bestFit="1" customWidth="1"/>
    <col min="5" max="5" width="10.5" style="32" bestFit="1" customWidth="1"/>
    <col min="6" max="6" width="7.5" bestFit="1" customWidth="1"/>
    <col min="7" max="7" width="13.33203125" customWidth="1"/>
    <col min="8" max="8" width="13.83203125" bestFit="1" customWidth="1"/>
    <col min="9" max="9" width="24" customWidth="1"/>
    <col min="10" max="10" width="9.1640625" style="41"/>
  </cols>
  <sheetData>
    <row r="1" spans="1:24" s="40" customFormat="1" ht="43.5" customHeight="1" x14ac:dyDescent="0.15">
      <c r="A1" s="43" t="s">
        <v>1387</v>
      </c>
      <c r="B1" s="43" t="s">
        <v>1388</v>
      </c>
      <c r="C1" s="44" t="s">
        <v>1389</v>
      </c>
      <c r="D1" s="44" t="s">
        <v>1390</v>
      </c>
      <c r="E1" s="45" t="s">
        <v>19</v>
      </c>
      <c r="F1" s="45" t="s">
        <v>1391</v>
      </c>
      <c r="G1" s="45" t="s">
        <v>1392</v>
      </c>
      <c r="H1" s="45" t="s">
        <v>1393</v>
      </c>
      <c r="I1" s="45" t="s">
        <v>985</v>
      </c>
      <c r="J1" s="46" t="s">
        <v>1394</v>
      </c>
      <c r="L1" s="53" t="s">
        <v>1395</v>
      </c>
      <c r="M1" s="40" t="s">
        <v>1396</v>
      </c>
      <c r="N1" s="40" t="s">
        <v>1397</v>
      </c>
      <c r="O1" s="40" t="s">
        <v>1398</v>
      </c>
      <c r="P1" s="40" t="s">
        <v>1399</v>
      </c>
      <c r="Q1" s="40" t="s">
        <v>1400</v>
      </c>
      <c r="R1" s="40" t="s">
        <v>1401</v>
      </c>
      <c r="S1" s="40" t="s">
        <v>1402</v>
      </c>
      <c r="T1" s="40" t="s">
        <v>1403</v>
      </c>
      <c r="U1" s="40" t="s">
        <v>1404</v>
      </c>
      <c r="V1" s="40" t="s">
        <v>1405</v>
      </c>
      <c r="X1" s="40" t="s">
        <v>1406</v>
      </c>
    </row>
    <row r="3" spans="1:24" x14ac:dyDescent="0.15">
      <c r="A3" s="38" t="s">
        <v>1407</v>
      </c>
      <c r="T3" t="s">
        <v>1408</v>
      </c>
    </row>
    <row r="4" spans="1:24" x14ac:dyDescent="0.15">
      <c r="B4" s="38" t="s">
        <v>1409</v>
      </c>
      <c r="D4" s="39" t="s">
        <v>1410</v>
      </c>
      <c r="E4" s="42" t="s">
        <v>1411</v>
      </c>
      <c r="F4">
        <v>4</v>
      </c>
      <c r="J4" s="41">
        <v>0</v>
      </c>
    </row>
    <row r="5" spans="1:24" x14ac:dyDescent="0.15">
      <c r="B5" s="38" t="s">
        <v>1412</v>
      </c>
      <c r="D5" s="39" t="s">
        <v>1410</v>
      </c>
      <c r="E5" s="42" t="s">
        <v>1411</v>
      </c>
      <c r="F5">
        <v>5</v>
      </c>
      <c r="I5">
        <v>-2</v>
      </c>
      <c r="J5" s="41">
        <v>0</v>
      </c>
      <c r="O5">
        <v>1</v>
      </c>
      <c r="P5">
        <v>1</v>
      </c>
      <c r="R5">
        <v>1</v>
      </c>
      <c r="S5">
        <v>1</v>
      </c>
      <c r="T5">
        <v>1</v>
      </c>
      <c r="X5" t="s">
        <v>1413</v>
      </c>
    </row>
    <row r="6" spans="1:24" x14ac:dyDescent="0.15">
      <c r="B6" s="38" t="s">
        <v>1414</v>
      </c>
      <c r="D6" s="39" t="s">
        <v>1410</v>
      </c>
      <c r="E6" s="42" t="s">
        <v>1411</v>
      </c>
      <c r="F6">
        <v>2</v>
      </c>
      <c r="J6" s="41">
        <v>0</v>
      </c>
      <c r="T6">
        <v>2</v>
      </c>
    </row>
    <row r="7" spans="1:24" x14ac:dyDescent="0.15">
      <c r="B7" s="38" t="s">
        <v>1415</v>
      </c>
      <c r="D7" s="39" t="s">
        <v>1410</v>
      </c>
      <c r="E7" s="42" t="s">
        <v>1411</v>
      </c>
      <c r="F7">
        <v>0</v>
      </c>
      <c r="J7" s="41">
        <v>0</v>
      </c>
      <c r="L7" s="38"/>
    </row>
    <row r="8" spans="1:24" x14ac:dyDescent="0.15">
      <c r="B8" s="38" t="s">
        <v>1416</v>
      </c>
      <c r="D8" s="39" t="s">
        <v>1410</v>
      </c>
      <c r="E8" s="42" t="s">
        <v>1411</v>
      </c>
      <c r="F8">
        <v>7</v>
      </c>
      <c r="I8">
        <v>-1</v>
      </c>
      <c r="J8" s="41">
        <v>0</v>
      </c>
      <c r="S8">
        <v>1</v>
      </c>
      <c r="T8">
        <v>2</v>
      </c>
      <c r="U8" t="s">
        <v>1417</v>
      </c>
      <c r="V8" s="60" t="s">
        <v>1417</v>
      </c>
    </row>
    <row r="9" spans="1:24" x14ac:dyDescent="0.15">
      <c r="B9" s="38" t="s">
        <v>1418</v>
      </c>
      <c r="D9" s="39" t="s">
        <v>1410</v>
      </c>
      <c r="E9" s="42" t="s">
        <v>1411</v>
      </c>
      <c r="F9">
        <v>0</v>
      </c>
      <c r="J9" s="41">
        <v>0</v>
      </c>
    </row>
    <row r="10" spans="1:24" x14ac:dyDescent="0.15">
      <c r="B10" s="38" t="s">
        <v>1419</v>
      </c>
      <c r="D10" s="39" t="s">
        <v>1410</v>
      </c>
      <c r="E10" s="42" t="s">
        <v>1411</v>
      </c>
      <c r="F10">
        <v>2</v>
      </c>
      <c r="J10" s="41">
        <v>0</v>
      </c>
    </row>
    <row r="11" spans="1:24" x14ac:dyDescent="0.15">
      <c r="B11" s="38" t="s">
        <v>1420</v>
      </c>
      <c r="D11" s="39" t="s">
        <v>1410</v>
      </c>
      <c r="E11" s="42" t="s">
        <v>1411</v>
      </c>
      <c r="F11">
        <v>0</v>
      </c>
    </row>
    <row r="12" spans="1:24" x14ac:dyDescent="0.15">
      <c r="B12" s="38" t="s">
        <v>1421</v>
      </c>
      <c r="D12" s="39" t="s">
        <v>1410</v>
      </c>
      <c r="E12" s="42" t="s">
        <v>1411</v>
      </c>
      <c r="F12">
        <v>3</v>
      </c>
      <c r="I12" t="s">
        <v>1422</v>
      </c>
      <c r="O12">
        <v>1</v>
      </c>
      <c r="X12" t="s">
        <v>1413</v>
      </c>
    </row>
    <row r="13" spans="1:24" x14ac:dyDescent="0.15">
      <c r="B13" s="38"/>
      <c r="E13" s="42"/>
    </row>
    <row r="14" spans="1:24" x14ac:dyDescent="0.15">
      <c r="A14" t="s">
        <v>1423</v>
      </c>
      <c r="B14" s="38"/>
      <c r="E14" s="42"/>
    </row>
    <row r="15" spans="1:24" x14ac:dyDescent="0.15">
      <c r="B15" s="38" t="s">
        <v>1424</v>
      </c>
      <c r="D15" s="39" t="s">
        <v>1410</v>
      </c>
      <c r="E15" s="42" t="s">
        <v>1411</v>
      </c>
      <c r="F15">
        <v>5</v>
      </c>
      <c r="U15" t="s">
        <v>1425</v>
      </c>
      <c r="X15" t="s">
        <v>1413</v>
      </c>
    </row>
    <row r="16" spans="1:24" x14ac:dyDescent="0.15">
      <c r="B16" s="38" t="s">
        <v>1426</v>
      </c>
      <c r="D16" s="39" t="s">
        <v>1410</v>
      </c>
      <c r="E16" s="42" t="s">
        <v>1411</v>
      </c>
      <c r="F16">
        <v>0</v>
      </c>
      <c r="O16">
        <v>1</v>
      </c>
      <c r="R16">
        <v>1</v>
      </c>
      <c r="U16" t="s">
        <v>1427</v>
      </c>
    </row>
    <row r="17" spans="1:10" x14ac:dyDescent="0.15">
      <c r="B17" s="38"/>
      <c r="E17" s="42"/>
    </row>
    <row r="18" spans="1:10" x14ac:dyDescent="0.15">
      <c r="A18" s="38" t="s">
        <v>1428</v>
      </c>
    </row>
    <row r="19" spans="1:10" x14ac:dyDescent="0.15">
      <c r="A19" s="38"/>
      <c r="B19" t="s">
        <v>1429</v>
      </c>
      <c r="D19" s="39">
        <v>20</v>
      </c>
      <c r="F19">
        <v>1</v>
      </c>
    </row>
    <row r="20" spans="1:10" x14ac:dyDescent="0.15">
      <c r="B20" s="38" t="s">
        <v>1430</v>
      </c>
      <c r="D20" s="39">
        <v>18</v>
      </c>
      <c r="E20" s="32" t="s">
        <v>1411</v>
      </c>
      <c r="F20">
        <v>7</v>
      </c>
      <c r="I20" t="s">
        <v>1431</v>
      </c>
      <c r="J20" s="41">
        <v>0.13</v>
      </c>
    </row>
    <row r="21" spans="1:10" x14ac:dyDescent="0.15">
      <c r="B21" s="38" t="s">
        <v>1432</v>
      </c>
      <c r="D21" s="39">
        <v>28</v>
      </c>
      <c r="E21" s="32" t="s">
        <v>1411</v>
      </c>
      <c r="F21">
        <v>6</v>
      </c>
      <c r="J21" s="41">
        <v>0.13</v>
      </c>
    </row>
    <row r="22" spans="1:10" x14ac:dyDescent="0.15">
      <c r="A22" t="s">
        <v>1433</v>
      </c>
      <c r="B22" s="38"/>
    </row>
    <row r="23" spans="1:10" x14ac:dyDescent="0.15">
      <c r="B23" s="38" t="s">
        <v>1434</v>
      </c>
      <c r="D23" s="39">
        <v>25</v>
      </c>
      <c r="E23" s="32" t="s">
        <v>1411</v>
      </c>
      <c r="G23" t="s">
        <v>1435</v>
      </c>
      <c r="I23" t="s">
        <v>1436</v>
      </c>
      <c r="J23" s="41">
        <v>0.13</v>
      </c>
    </row>
    <row r="24" spans="1:10" x14ac:dyDescent="0.15">
      <c r="B24" s="38" t="s">
        <v>1437</v>
      </c>
      <c r="D24" s="39">
        <v>55</v>
      </c>
      <c r="F24">
        <v>5</v>
      </c>
      <c r="I24">
        <v>3</v>
      </c>
    </row>
    <row r="25" spans="1:10" x14ac:dyDescent="0.15">
      <c r="A25" s="38" t="s">
        <v>1438</v>
      </c>
    </row>
    <row r="26" spans="1:10" x14ac:dyDescent="0.15">
      <c r="B26" s="38" t="s">
        <v>75</v>
      </c>
      <c r="D26" s="39">
        <v>6.5</v>
      </c>
      <c r="E26" s="42" t="s">
        <v>1411</v>
      </c>
      <c r="F26">
        <v>5</v>
      </c>
      <c r="I26">
        <v>21</v>
      </c>
      <c r="J26" s="41">
        <v>0.13</v>
      </c>
    </row>
    <row r="27" spans="1:10" x14ac:dyDescent="0.15">
      <c r="B27" s="38" t="s">
        <v>1439</v>
      </c>
      <c r="D27" s="39">
        <v>6.5</v>
      </c>
      <c r="E27" s="42" t="s">
        <v>1411</v>
      </c>
      <c r="F27">
        <v>5</v>
      </c>
      <c r="I27">
        <v>4</v>
      </c>
      <c r="J27" s="41">
        <v>0.13</v>
      </c>
    </row>
    <row r="28" spans="1:10" x14ac:dyDescent="0.15">
      <c r="A28" s="38" t="s">
        <v>1440</v>
      </c>
    </row>
    <row r="29" spans="1:10" x14ac:dyDescent="0.15">
      <c r="B29" s="38" t="s">
        <v>1441</v>
      </c>
      <c r="D29" s="39">
        <f>C29+(C29*J29)</f>
        <v>0</v>
      </c>
      <c r="E29" s="42" t="s">
        <v>1442</v>
      </c>
      <c r="J29" s="41">
        <v>0.05</v>
      </c>
    </row>
    <row r="30" spans="1:10" x14ac:dyDescent="0.15">
      <c r="B30" s="38"/>
      <c r="E30" s="42"/>
    </row>
    <row r="31" spans="1:10" x14ac:dyDescent="0.15">
      <c r="A31" t="s">
        <v>1443</v>
      </c>
      <c r="B31" t="s">
        <v>1444</v>
      </c>
      <c r="C31" s="39">
        <v>6.25</v>
      </c>
      <c r="D31" s="39">
        <f>C31+(C31*J31)</f>
        <v>6.25</v>
      </c>
      <c r="E31" s="32">
        <v>6</v>
      </c>
      <c r="F31">
        <v>1</v>
      </c>
      <c r="J31" s="41">
        <v>0</v>
      </c>
    </row>
    <row r="32" spans="1:10" x14ac:dyDescent="0.15">
      <c r="B32" s="38"/>
      <c r="E32" s="42"/>
    </row>
    <row r="33" spans="1:10" x14ac:dyDescent="0.15">
      <c r="A33" t="s">
        <v>1445</v>
      </c>
    </row>
    <row r="34" spans="1:10" x14ac:dyDescent="0.15">
      <c r="A34" t="s">
        <v>1446</v>
      </c>
      <c r="B34" t="s">
        <v>1447</v>
      </c>
      <c r="C34" s="39">
        <v>14.95</v>
      </c>
      <c r="D34" s="39">
        <f>C34+(C34*J34)</f>
        <v>14.95</v>
      </c>
      <c r="E34" s="42" t="s">
        <v>1411</v>
      </c>
      <c r="F34">
        <v>0</v>
      </c>
      <c r="I34">
        <v>-1</v>
      </c>
      <c r="J34" s="41">
        <v>0</v>
      </c>
    </row>
    <row r="35" spans="1:10" x14ac:dyDescent="0.15">
      <c r="A35" s="38" t="s">
        <v>1448</v>
      </c>
      <c r="B35" s="38" t="s">
        <v>1449</v>
      </c>
      <c r="D35" s="39">
        <f t="shared" ref="D35:D45" si="0">C35+(C35*J35)</f>
        <v>0</v>
      </c>
      <c r="E35" s="32">
        <v>5</v>
      </c>
      <c r="F35">
        <v>0</v>
      </c>
      <c r="J35" s="41">
        <v>0.13</v>
      </c>
    </row>
    <row r="36" spans="1:10" x14ac:dyDescent="0.15">
      <c r="A36" t="s">
        <v>1450</v>
      </c>
      <c r="B36" t="s">
        <v>1451</v>
      </c>
      <c r="C36" s="39">
        <v>15</v>
      </c>
      <c r="D36" s="39">
        <f t="shared" si="0"/>
        <v>15</v>
      </c>
      <c r="E36" s="32">
        <v>15</v>
      </c>
      <c r="F36">
        <v>0</v>
      </c>
      <c r="I36" t="s">
        <v>1452</v>
      </c>
      <c r="J36" s="41">
        <v>0</v>
      </c>
    </row>
    <row r="37" spans="1:10" x14ac:dyDescent="0.15">
      <c r="A37" t="s">
        <v>1446</v>
      </c>
      <c r="B37" t="s">
        <v>1453</v>
      </c>
      <c r="C37" s="39">
        <v>14.96</v>
      </c>
      <c r="D37" s="39">
        <f t="shared" si="0"/>
        <v>14.96</v>
      </c>
      <c r="E37" s="42" t="s">
        <v>1411</v>
      </c>
      <c r="J37" s="41">
        <v>0</v>
      </c>
    </row>
    <row r="38" spans="1:10" x14ac:dyDescent="0.15">
      <c r="A38" s="38" t="s">
        <v>1454</v>
      </c>
      <c r="B38" s="38" t="s">
        <v>1455</v>
      </c>
      <c r="D38" s="39">
        <f t="shared" si="0"/>
        <v>0</v>
      </c>
      <c r="E38" s="32" t="s">
        <v>1411</v>
      </c>
      <c r="F38">
        <v>0</v>
      </c>
      <c r="J38" s="41">
        <v>0</v>
      </c>
    </row>
    <row r="39" spans="1:10" x14ac:dyDescent="0.15">
      <c r="A39" s="38" t="s">
        <v>1456</v>
      </c>
      <c r="B39" s="38" t="s">
        <v>1457</v>
      </c>
      <c r="D39" s="39">
        <f t="shared" si="0"/>
        <v>0</v>
      </c>
      <c r="E39" s="32">
        <v>3</v>
      </c>
      <c r="F39">
        <v>0</v>
      </c>
      <c r="J39" s="41">
        <v>0.13</v>
      </c>
    </row>
    <row r="40" spans="1:10" x14ac:dyDescent="0.15">
      <c r="A40" s="38" t="s">
        <v>1456</v>
      </c>
      <c r="B40" s="38" t="s">
        <v>1458</v>
      </c>
      <c r="D40" s="39">
        <f t="shared" si="0"/>
        <v>0</v>
      </c>
      <c r="E40" s="32">
        <v>3</v>
      </c>
      <c r="F40">
        <v>0</v>
      </c>
      <c r="J40" s="41">
        <v>0.13</v>
      </c>
    </row>
    <row r="41" spans="1:10" x14ac:dyDescent="0.15">
      <c r="A41" s="38" t="s">
        <v>1459</v>
      </c>
      <c r="B41" s="38" t="s">
        <v>1460</v>
      </c>
      <c r="D41" s="39">
        <f>C41+(C41*J41)</f>
        <v>0</v>
      </c>
      <c r="E41" s="32" t="s">
        <v>1411</v>
      </c>
      <c r="F41">
        <v>0</v>
      </c>
      <c r="I41" t="s">
        <v>1422</v>
      </c>
      <c r="J41" s="41">
        <v>0</v>
      </c>
    </row>
    <row r="42" spans="1:10" x14ac:dyDescent="0.15">
      <c r="B42" s="38" t="s">
        <v>1461</v>
      </c>
      <c r="D42" s="39">
        <f>C42+(C42*J42)</f>
        <v>0</v>
      </c>
      <c r="E42" s="32" t="s">
        <v>1411</v>
      </c>
      <c r="F42">
        <v>0</v>
      </c>
      <c r="I42" t="s">
        <v>1462</v>
      </c>
      <c r="J42" s="41">
        <v>0</v>
      </c>
    </row>
    <row r="43" spans="1:10" x14ac:dyDescent="0.15">
      <c r="A43" s="38" t="s">
        <v>926</v>
      </c>
      <c r="B43" s="38" t="s">
        <v>1463</v>
      </c>
      <c r="D43" s="39">
        <f>C43+(C43*J43)</f>
        <v>0</v>
      </c>
      <c r="E43" s="32" t="s">
        <v>1411</v>
      </c>
      <c r="F43">
        <v>0</v>
      </c>
      <c r="J43" s="41">
        <v>0</v>
      </c>
    </row>
    <row r="44" spans="1:10" x14ac:dyDescent="0.15">
      <c r="B44" s="38" t="s">
        <v>1464</v>
      </c>
      <c r="D44" s="39">
        <f>C44+(C44*J44)</f>
        <v>0</v>
      </c>
      <c r="E44" s="32">
        <v>12</v>
      </c>
      <c r="F44">
        <v>0</v>
      </c>
      <c r="J44" s="41">
        <v>0</v>
      </c>
    </row>
    <row r="45" spans="1:10" x14ac:dyDescent="0.15">
      <c r="A45" t="s">
        <v>1465</v>
      </c>
      <c r="B45" s="38" t="s">
        <v>1461</v>
      </c>
      <c r="C45" s="39">
        <v>11.25</v>
      </c>
      <c r="D45" s="39">
        <f t="shared" si="0"/>
        <v>11.25</v>
      </c>
      <c r="E45" s="32" t="s">
        <v>1411</v>
      </c>
      <c r="F45">
        <v>0</v>
      </c>
      <c r="J45" s="41">
        <v>0</v>
      </c>
    </row>
    <row r="46" spans="1:10" x14ac:dyDescent="0.15">
      <c r="A46" s="38" t="s">
        <v>1466</v>
      </c>
    </row>
    <row r="47" spans="1:10" x14ac:dyDescent="0.15">
      <c r="B47" s="38" t="s">
        <v>1467</v>
      </c>
      <c r="C47" s="39">
        <v>8</v>
      </c>
      <c r="D47" s="39">
        <f>C47+(C47*J47)</f>
        <v>8</v>
      </c>
      <c r="E47" s="32" t="s">
        <v>1411</v>
      </c>
      <c r="F47">
        <v>0</v>
      </c>
      <c r="I47" t="s">
        <v>1468</v>
      </c>
      <c r="J47" s="41">
        <v>0</v>
      </c>
    </row>
    <row r="48" spans="1:10" x14ac:dyDescent="0.15">
      <c r="A48" s="38" t="s">
        <v>1407</v>
      </c>
    </row>
    <row r="49" spans="1:10" x14ac:dyDescent="0.15">
      <c r="B49" s="38" t="s">
        <v>1469</v>
      </c>
      <c r="D49" s="39" t="s">
        <v>1410</v>
      </c>
      <c r="E49" s="42" t="s">
        <v>1411</v>
      </c>
      <c r="F49">
        <v>0</v>
      </c>
      <c r="I49">
        <v>-1</v>
      </c>
      <c r="J49" s="41">
        <v>0</v>
      </c>
    </row>
    <row r="50" spans="1:10" x14ac:dyDescent="0.15">
      <c r="B50" s="38" t="s">
        <v>1470</v>
      </c>
      <c r="D50" s="39" t="s">
        <v>1410</v>
      </c>
      <c r="E50" s="42" t="s">
        <v>1411</v>
      </c>
      <c r="F50">
        <v>0</v>
      </c>
      <c r="J50" s="41">
        <v>0</v>
      </c>
    </row>
    <row r="51" spans="1:10" x14ac:dyDescent="0.15">
      <c r="B51" s="38" t="s">
        <v>1471</v>
      </c>
      <c r="D51" s="39" t="s">
        <v>1410</v>
      </c>
      <c r="E51" s="42" t="s">
        <v>1411</v>
      </c>
      <c r="F51">
        <v>0</v>
      </c>
      <c r="J51" s="41">
        <v>0</v>
      </c>
    </row>
    <row r="52" spans="1:10" x14ac:dyDescent="0.15">
      <c r="B52" s="38" t="s">
        <v>1472</v>
      </c>
      <c r="D52" s="39" t="s">
        <v>1410</v>
      </c>
      <c r="E52" s="42" t="s">
        <v>1411</v>
      </c>
      <c r="F52">
        <v>0</v>
      </c>
      <c r="J52" s="41">
        <v>0</v>
      </c>
    </row>
    <row r="53" spans="1:10" x14ac:dyDescent="0.15">
      <c r="B53" s="38" t="s">
        <v>1473</v>
      </c>
      <c r="D53" s="39" t="s">
        <v>1410</v>
      </c>
      <c r="E53" s="42" t="s">
        <v>1411</v>
      </c>
      <c r="J53" s="41">
        <v>0</v>
      </c>
    </row>
    <row r="54" spans="1:10" x14ac:dyDescent="0.15">
      <c r="B54" s="38"/>
      <c r="E54" s="42"/>
    </row>
    <row r="55" spans="1:10" x14ac:dyDescent="0.15">
      <c r="B55" s="38" t="s">
        <v>1474</v>
      </c>
      <c r="C55" s="39">
        <v>16</v>
      </c>
      <c r="D55" s="39">
        <f>C55+(C55*J55)</f>
        <v>18.079999999999998</v>
      </c>
      <c r="E55" s="32" t="s">
        <v>1411</v>
      </c>
      <c r="F55">
        <v>0</v>
      </c>
      <c r="J55" s="41">
        <v>0.13</v>
      </c>
    </row>
    <row r="58" spans="1:10" x14ac:dyDescent="0.15">
      <c r="A58" t="s">
        <v>1475</v>
      </c>
    </row>
    <row r="59" spans="1:10" x14ac:dyDescent="0.15">
      <c r="A59" t="s">
        <v>1476</v>
      </c>
    </row>
    <row r="60" spans="1:10" x14ac:dyDescent="0.15">
      <c r="A60" t="s">
        <v>1477</v>
      </c>
    </row>
    <row r="61" spans="1:10" x14ac:dyDescent="0.15">
      <c r="A61" t="s">
        <v>1478</v>
      </c>
    </row>
    <row r="62" spans="1:10" x14ac:dyDescent="0.15">
      <c r="A62" t="s">
        <v>1479</v>
      </c>
    </row>
    <row r="63" spans="1:10" x14ac:dyDescent="0.15">
      <c r="A63" t="s">
        <v>1480</v>
      </c>
    </row>
    <row r="64" spans="1:10" x14ac:dyDescent="0.15">
      <c r="A64" t="s">
        <v>1481</v>
      </c>
    </row>
    <row r="65" spans="1:1" x14ac:dyDescent="0.15">
      <c r="A65" t="s">
        <v>1482</v>
      </c>
    </row>
  </sheetData>
  <sortState xmlns:xlrd2="http://schemas.microsoft.com/office/spreadsheetml/2017/richdata2" ref="A7:AG14">
    <sortCondition ref="B7:B14"/>
  </sortState>
  <printOptions headings="1"/>
  <pageMargins left="0.59" right="0.13" top="0.74803149606299213" bottom="0.25" header="0.31496062992125984" footer="0.31496062992125984"/>
  <pageSetup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9EF426C4B7B14B8A049B8B6F4B0478" ma:contentTypeVersion="15" ma:contentTypeDescription="Create a new document." ma:contentTypeScope="" ma:versionID="51d17cb49376f09fbbec49d8cc3a87d0">
  <xsd:schema xmlns:xsd="http://www.w3.org/2001/XMLSchema" xmlns:xs="http://www.w3.org/2001/XMLSchema" xmlns:p="http://schemas.microsoft.com/office/2006/metadata/properties" xmlns:ns2="cb508867-effe-44a2-9266-58359154ed70" xmlns:ns3="2bbcab8f-01aa-4d9c-b680-de7b5a347aa9" targetNamespace="http://schemas.microsoft.com/office/2006/metadata/properties" ma:root="true" ma:fieldsID="3ef0d74740561a87b50e47b992e59d0a" ns2:_="" ns3:_="">
    <xsd:import namespace="cb508867-effe-44a2-9266-58359154ed70"/>
    <xsd:import namespace="2bbcab8f-01aa-4d9c-b680-de7b5a347aa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08867-effe-44a2-9266-58359154ed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cab8f-01aa-4d9c-b680-de7b5a347a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b508867-effe-44a2-9266-58359154ed70">
      <UserInfo>
        <DisplayName>David Alexander</DisplayName>
        <AccountId>36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9B140EF-F27F-47EE-B029-BF4263706F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508867-effe-44a2-9266-58359154ed70"/>
    <ds:schemaRef ds:uri="2bbcab8f-01aa-4d9c-b680-de7b5a347a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17E443-B8CA-49F4-A0A6-0406BDAE9A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170ECB-C7D6-4E05-A48D-A22A53CDD869}">
  <ds:schemaRefs>
    <ds:schemaRef ds:uri="http://purl.org/dc/elements/1.1/"/>
    <ds:schemaRef ds:uri="http://schemas.microsoft.com/office/infopath/2007/PartnerControls"/>
    <ds:schemaRef ds:uri="cb508867-effe-44a2-9266-58359154ed70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2bbcab8f-01aa-4d9c-b680-de7b5a347aa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Master List</vt:lpstr>
      <vt:lpstr>Cash products</vt:lpstr>
      <vt:lpstr>Inventory Cash Out</vt:lpstr>
      <vt:lpstr>Hillsburgh (2)</vt:lpstr>
      <vt:lpstr>To Harvest</vt:lpstr>
      <vt:lpstr>To Donate</vt:lpstr>
      <vt:lpstr>Donation Tracking</vt:lpstr>
      <vt:lpstr>Carrot Fest</vt:lpstr>
      <vt:lpstr>Cash Inventory</vt:lpstr>
      <vt:lpstr>Products Order</vt:lpstr>
      <vt:lpstr>'Carrot Fest'!Print_Titles</vt:lpstr>
      <vt:lpstr>'Cash products'!Print_Titles</vt:lpstr>
      <vt:lpstr>'Hillsburgh (2)'!Print_Titles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 </cp:lastModifiedBy>
  <cp:revision/>
  <dcterms:created xsi:type="dcterms:W3CDTF">2014-01-23T17:47:54Z</dcterms:created>
  <dcterms:modified xsi:type="dcterms:W3CDTF">2021-02-17T01:21:23Z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0x010100999EF426C4B7B14B8A049B8B6F4B0478</vt:lpwstr>
  </property>
  <property fmtid="{D5CDD505-2E9C-101B-9397-08002B2CF9AE}" pid="3" name="AuthorIds_UIVersion_16384">
    <vt:lpwstr>36</vt:lpwstr>
  </property>
</Properties>
</file>